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028EBB57-F4D8-428B-9136-1074DE1D71B5}" xr6:coauthVersionLast="47" xr6:coauthVersionMax="47" xr10:uidLastSave="{00000000-0000-0000-0000-000000000000}"/>
  <bookViews>
    <workbookView xWindow="28680" yWindow="-120" windowWidth="25440" windowHeight="15270" activeTab="1" xr2:uid="{00000000-000D-0000-FFFF-FFFF00000000}"/>
  </bookViews>
  <sheets>
    <sheet name="a) solo capitale iniziale" sheetId="1" r:id="rId1"/>
    <sheet name="b) capitale aggiuntivo x anno" sheetId="2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2" l="1"/>
  <c r="C61" i="2"/>
  <c r="E61" i="2" s="1"/>
  <c r="B61" i="2"/>
  <c r="D60" i="2"/>
  <c r="C60" i="2"/>
  <c r="E60" i="2" s="1"/>
  <c r="B60" i="2"/>
  <c r="E59" i="2"/>
  <c r="D59" i="2"/>
  <c r="C59" i="2"/>
  <c r="B59" i="2"/>
  <c r="E58" i="2"/>
  <c r="D58" i="2"/>
  <c r="C58" i="2"/>
  <c r="B58" i="2"/>
  <c r="E57" i="2"/>
  <c r="D57" i="2"/>
  <c r="C57" i="2"/>
  <c r="B57" i="2"/>
  <c r="E56" i="2"/>
  <c r="D56" i="2"/>
  <c r="C56" i="2"/>
  <c r="B56" i="2"/>
  <c r="E55" i="2"/>
  <c r="D55" i="2"/>
  <c r="C55" i="2"/>
  <c r="B55" i="2"/>
  <c r="E54" i="2"/>
  <c r="D54" i="2"/>
  <c r="C54" i="2"/>
  <c r="B54" i="2"/>
  <c r="E53" i="2"/>
  <c r="D53" i="2"/>
  <c r="C53" i="2"/>
  <c r="B53" i="2"/>
  <c r="G52" i="2"/>
  <c r="D52" i="2"/>
  <c r="C52" i="2"/>
  <c r="E52" i="2" s="1"/>
  <c r="B52" i="2"/>
  <c r="H51" i="2"/>
  <c r="G51" i="2"/>
  <c r="D51" i="2"/>
  <c r="C51" i="2"/>
  <c r="E51" i="2" s="1"/>
  <c r="B51" i="2"/>
  <c r="G50" i="2"/>
  <c r="C50" i="2"/>
  <c r="B50" i="2"/>
  <c r="G49" i="2"/>
  <c r="C49" i="2"/>
  <c r="D49" i="2" s="1"/>
  <c r="E49" i="2" s="1"/>
  <c r="B49" i="2"/>
  <c r="G48" i="2"/>
  <c r="D48" i="2"/>
  <c r="C48" i="2"/>
  <c r="E48" i="2" s="1"/>
  <c r="B48" i="2"/>
  <c r="C47" i="2"/>
  <c r="B47" i="2"/>
  <c r="D47" i="2" s="1"/>
  <c r="E47" i="2" s="1"/>
  <c r="D46" i="2"/>
  <c r="C46" i="2"/>
  <c r="E46" i="2" s="1"/>
  <c r="B46" i="2"/>
  <c r="C45" i="2"/>
  <c r="B45" i="2"/>
  <c r="D45" i="2" s="1"/>
  <c r="E45" i="2" s="1"/>
  <c r="D44" i="2"/>
  <c r="C44" i="2"/>
  <c r="E44" i="2" s="1"/>
  <c r="B44" i="2"/>
  <c r="C43" i="2"/>
  <c r="B43" i="2"/>
  <c r="D43" i="2" s="1"/>
  <c r="E43" i="2" s="1"/>
  <c r="D42" i="2"/>
  <c r="C42" i="2"/>
  <c r="E42" i="2" s="1"/>
  <c r="B42" i="2"/>
  <c r="C41" i="2"/>
  <c r="B41" i="2"/>
  <c r="D41" i="2" s="1"/>
  <c r="E41" i="2" s="1"/>
  <c r="D40" i="2"/>
  <c r="C40" i="2"/>
  <c r="E40" i="2" s="1"/>
  <c r="B40" i="2"/>
  <c r="C39" i="2"/>
  <c r="B39" i="2"/>
  <c r="D39" i="2" s="1"/>
  <c r="E39" i="2" s="1"/>
  <c r="D38" i="2"/>
  <c r="C38" i="2"/>
  <c r="E38" i="2" s="1"/>
  <c r="B38" i="2"/>
  <c r="C37" i="2"/>
  <c r="B37" i="2"/>
  <c r="D37" i="2" s="1"/>
  <c r="E37" i="2" s="1"/>
  <c r="D36" i="2"/>
  <c r="C36" i="2"/>
  <c r="E36" i="2" s="1"/>
  <c r="B36" i="2"/>
  <c r="C35" i="2"/>
  <c r="B35" i="2"/>
  <c r="D35" i="2" s="1"/>
  <c r="E35" i="2" s="1"/>
  <c r="D34" i="2"/>
  <c r="C34" i="2"/>
  <c r="E34" i="2" s="1"/>
  <c r="B34" i="2"/>
  <c r="C33" i="2"/>
  <c r="B33" i="2"/>
  <c r="D33" i="2" s="1"/>
  <c r="E33" i="2" s="1"/>
  <c r="D32" i="2"/>
  <c r="C32" i="2"/>
  <c r="E32" i="2" s="1"/>
  <c r="B32" i="2"/>
  <c r="C31" i="2"/>
  <c r="B31" i="2"/>
  <c r="D31" i="2" s="1"/>
  <c r="E31" i="2" s="1"/>
  <c r="D30" i="2"/>
  <c r="C30" i="2"/>
  <c r="E30" i="2" s="1"/>
  <c r="B30" i="2"/>
  <c r="C29" i="2"/>
  <c r="B29" i="2"/>
  <c r="D29" i="2" s="1"/>
  <c r="E29" i="2" s="1"/>
  <c r="D28" i="2"/>
  <c r="C28" i="2"/>
  <c r="E28" i="2" s="1"/>
  <c r="B28" i="2"/>
  <c r="C27" i="2"/>
  <c r="B27" i="2"/>
  <c r="D27" i="2" s="1"/>
  <c r="E27" i="2" s="1"/>
  <c r="D26" i="2"/>
  <c r="C26" i="2"/>
  <c r="E26" i="2" s="1"/>
  <c r="B26" i="2"/>
  <c r="C25" i="2"/>
  <c r="B25" i="2"/>
  <c r="D25" i="2" s="1"/>
  <c r="E25" i="2" s="1"/>
  <c r="D24" i="2"/>
  <c r="C24" i="2"/>
  <c r="E24" i="2" s="1"/>
  <c r="B24" i="2"/>
  <c r="C23" i="2"/>
  <c r="B23" i="2"/>
  <c r="D23" i="2" s="1"/>
  <c r="E23" i="2" s="1"/>
  <c r="D22" i="2"/>
  <c r="C22" i="2"/>
  <c r="E22" i="2" s="1"/>
  <c r="B22" i="2"/>
  <c r="C21" i="2"/>
  <c r="B21" i="2"/>
  <c r="D21" i="2" s="1"/>
  <c r="E21" i="2" s="1"/>
  <c r="D15" i="2"/>
  <c r="I52" i="2" s="1"/>
  <c r="C15" i="2"/>
  <c r="E15" i="2" s="1"/>
  <c r="B15" i="2"/>
  <c r="H52" i="2" s="1"/>
  <c r="C14" i="2"/>
  <c r="B14" i="2"/>
  <c r="D14" i="2" s="1"/>
  <c r="D13" i="2"/>
  <c r="I50" i="2" s="1"/>
  <c r="C13" i="2"/>
  <c r="E13" i="2" s="1"/>
  <c r="B13" i="2"/>
  <c r="H50" i="2" s="1"/>
  <c r="C12" i="2"/>
  <c r="B12" i="2"/>
  <c r="D12" i="2" s="1"/>
  <c r="D11" i="2"/>
  <c r="I48" i="2" s="1"/>
  <c r="C11" i="2"/>
  <c r="E11" i="2" s="1"/>
  <c r="B11" i="2"/>
  <c r="H48" i="2" s="1"/>
  <c r="C61" i="1"/>
  <c r="B61" i="1"/>
  <c r="D61" i="1" s="1"/>
  <c r="E61" i="1" s="1"/>
  <c r="D60" i="1"/>
  <c r="C60" i="1"/>
  <c r="E60" i="1" s="1"/>
  <c r="B60" i="1"/>
  <c r="E59" i="1"/>
  <c r="D59" i="1"/>
  <c r="C59" i="1"/>
  <c r="B59" i="1"/>
  <c r="D58" i="1"/>
  <c r="C58" i="1"/>
  <c r="E58" i="1" s="1"/>
  <c r="B58" i="1"/>
  <c r="E57" i="1"/>
  <c r="D57" i="1"/>
  <c r="C57" i="1"/>
  <c r="B57" i="1"/>
  <c r="D56" i="1"/>
  <c r="C56" i="1"/>
  <c r="E56" i="1" s="1"/>
  <c r="B56" i="1"/>
  <c r="E55" i="1"/>
  <c r="D55" i="1"/>
  <c r="C55" i="1"/>
  <c r="B55" i="1"/>
  <c r="D54" i="1"/>
  <c r="C54" i="1"/>
  <c r="E54" i="1" s="1"/>
  <c r="B54" i="1"/>
  <c r="E53" i="1"/>
  <c r="D53" i="1"/>
  <c r="C53" i="1"/>
  <c r="B53" i="1"/>
  <c r="G52" i="1"/>
  <c r="C52" i="1"/>
  <c r="B52" i="1"/>
  <c r="G51" i="1"/>
  <c r="D51" i="1"/>
  <c r="C51" i="1"/>
  <c r="E51" i="1" s="1"/>
  <c r="B51" i="1"/>
  <c r="G50" i="1"/>
  <c r="C50" i="1"/>
  <c r="B50" i="1"/>
  <c r="D50" i="1" s="1"/>
  <c r="E50" i="1" s="1"/>
  <c r="G49" i="1"/>
  <c r="E49" i="1"/>
  <c r="D49" i="1"/>
  <c r="C49" i="1"/>
  <c r="B49" i="1"/>
  <c r="G48" i="1"/>
  <c r="C48" i="1"/>
  <c r="B48" i="1"/>
  <c r="C47" i="1"/>
  <c r="B47" i="1"/>
  <c r="D47" i="1" s="1"/>
  <c r="E47" i="1" s="1"/>
  <c r="C46" i="1"/>
  <c r="B46" i="1"/>
  <c r="C45" i="1"/>
  <c r="B45" i="1"/>
  <c r="D45" i="1" s="1"/>
  <c r="E45" i="1" s="1"/>
  <c r="C44" i="1"/>
  <c r="B44" i="1"/>
  <c r="C43" i="1"/>
  <c r="B43" i="1"/>
  <c r="D43" i="1" s="1"/>
  <c r="E43" i="1" s="1"/>
  <c r="C42" i="1"/>
  <c r="B42" i="1"/>
  <c r="C41" i="1"/>
  <c r="B41" i="1"/>
  <c r="D41" i="1" s="1"/>
  <c r="E41" i="1" s="1"/>
  <c r="C40" i="1"/>
  <c r="B40" i="1"/>
  <c r="C39" i="1"/>
  <c r="B39" i="1"/>
  <c r="D39" i="1" s="1"/>
  <c r="E39" i="1" s="1"/>
  <c r="C38" i="1"/>
  <c r="B38" i="1"/>
  <c r="C37" i="1"/>
  <c r="B37" i="1"/>
  <c r="D37" i="1" s="1"/>
  <c r="E37" i="1" s="1"/>
  <c r="C36" i="1"/>
  <c r="B36" i="1"/>
  <c r="C35" i="1"/>
  <c r="B35" i="1"/>
  <c r="D35" i="1" s="1"/>
  <c r="E35" i="1" s="1"/>
  <c r="C34" i="1"/>
  <c r="B34" i="1"/>
  <c r="C33" i="1"/>
  <c r="B33" i="1"/>
  <c r="D33" i="1" s="1"/>
  <c r="E33" i="1" s="1"/>
  <c r="C32" i="1"/>
  <c r="B32" i="1"/>
  <c r="C31" i="1"/>
  <c r="B31" i="1"/>
  <c r="D31" i="1" s="1"/>
  <c r="E31" i="1" s="1"/>
  <c r="C30" i="1"/>
  <c r="B30" i="1"/>
  <c r="C29" i="1"/>
  <c r="B29" i="1"/>
  <c r="D29" i="1" s="1"/>
  <c r="E29" i="1" s="1"/>
  <c r="C28" i="1"/>
  <c r="B28" i="1"/>
  <c r="C27" i="1"/>
  <c r="B27" i="1"/>
  <c r="D27" i="1" s="1"/>
  <c r="E27" i="1" s="1"/>
  <c r="C26" i="1"/>
  <c r="B26" i="1"/>
  <c r="C25" i="1"/>
  <c r="B25" i="1"/>
  <c r="D25" i="1" s="1"/>
  <c r="E25" i="1" s="1"/>
  <c r="C24" i="1"/>
  <c r="B24" i="1"/>
  <c r="C23" i="1"/>
  <c r="B23" i="1"/>
  <c r="D23" i="1" s="1"/>
  <c r="E23" i="1" s="1"/>
  <c r="C22" i="1"/>
  <c r="B22" i="1"/>
  <c r="C21" i="1"/>
  <c r="B21" i="1"/>
  <c r="D21" i="1" s="1"/>
  <c r="E21" i="1" s="1"/>
  <c r="C15" i="1"/>
  <c r="B15" i="1"/>
  <c r="C14" i="1"/>
  <c r="B14" i="1"/>
  <c r="D14" i="1" s="1"/>
  <c r="C13" i="1"/>
  <c r="B13" i="1"/>
  <c r="C12" i="1"/>
  <c r="B12" i="1"/>
  <c r="D12" i="1" s="1"/>
  <c r="C11" i="1"/>
  <c r="B11" i="1"/>
  <c r="E30" i="1" l="1"/>
  <c r="E46" i="1"/>
  <c r="E11" i="1"/>
  <c r="E15" i="1"/>
  <c r="E32" i="1"/>
  <c r="E48" i="1"/>
  <c r="I49" i="2"/>
  <c r="E12" i="2"/>
  <c r="E26" i="1"/>
  <c r="H51" i="1"/>
  <c r="E14" i="1"/>
  <c r="E52" i="1"/>
  <c r="I51" i="2"/>
  <c r="E14" i="2"/>
  <c r="E12" i="1"/>
  <c r="H49" i="1"/>
  <c r="D11" i="1"/>
  <c r="H48" i="1" s="1"/>
  <c r="D13" i="1"/>
  <c r="H50" i="1" s="1"/>
  <c r="D15" i="1"/>
  <c r="H52" i="1" s="1"/>
  <c r="D22" i="1"/>
  <c r="E22" i="1" s="1"/>
  <c r="D24" i="1"/>
  <c r="E24" i="1" s="1"/>
  <c r="D26" i="1"/>
  <c r="D28" i="1"/>
  <c r="E28" i="1" s="1"/>
  <c r="D30" i="1"/>
  <c r="D32" i="1"/>
  <c r="D34" i="1"/>
  <c r="E34" i="1" s="1"/>
  <c r="D36" i="1"/>
  <c r="E36" i="1" s="1"/>
  <c r="D38" i="1"/>
  <c r="E38" i="1" s="1"/>
  <c r="D40" i="1"/>
  <c r="E40" i="1" s="1"/>
  <c r="D42" i="1"/>
  <c r="E42" i="1" s="1"/>
  <c r="D44" i="1"/>
  <c r="E44" i="1" s="1"/>
  <c r="D46" i="1"/>
  <c r="D48" i="1"/>
  <c r="D52" i="1"/>
  <c r="D50" i="2"/>
  <c r="E50" i="2" s="1"/>
  <c r="H49" i="2"/>
  <c r="E13" i="1" l="1"/>
</calcChain>
</file>

<file path=xl/sharedStrings.xml><?xml version="1.0" encoding="utf-8"?>
<sst xmlns="http://schemas.openxmlformats.org/spreadsheetml/2006/main" count="44" uniqueCount="20">
  <si>
    <t>Scenario 1 - Investimento iniziale e basta</t>
  </si>
  <si>
    <t>Ipotesi modificabili</t>
  </si>
  <si>
    <t>Budget iniziale (€)</t>
  </si>
  <si>
    <t>Celle gialle modificabili: cambia budget iniziale e rendimento. Tabelle e grafici nativi si aggiornano.</t>
  </si>
  <si>
    <t>Rendimento annuo</t>
  </si>
  <si>
    <t>Riepilogo per l'articolo</t>
  </si>
  <si>
    <t>Anni</t>
  </si>
  <si>
    <t>Totale investito (€)</t>
  </si>
  <si>
    <t>Valore finale stimato (€)</t>
  </si>
  <si>
    <t>Guadagno da interesse composto (€)</t>
  </si>
  <si>
    <t>Quota interessi sul totale</t>
  </si>
  <si>
    <t>Dettaglio annuale</t>
  </si>
  <si>
    <t>Anno</t>
  </si>
  <si>
    <t>Dati per il grafico</t>
  </si>
  <si>
    <t>Nota: il rendimento del 10% è un'ipotesi didattica e non è garantito. La simulazione serve a capire il meccanismo dell'interesse composto, non a prevedere risultati futuri.</t>
  </si>
  <si>
    <t>Scenario 2 - Investimento iniziale + versamento annuo</t>
  </si>
  <si>
    <t>Celle gialle modificabili: cambia budget iniziale, versamento annuo e rendimento. Il versamento annuo è ipotizzato a fine anno.</t>
  </si>
  <si>
    <t>Versamento annuo (€)</t>
  </si>
  <si>
    <t>Totale versato (€)</t>
  </si>
  <si>
    <t>Guadagno da rendimento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</si>
</sst>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;[Red]\(\€\ #,##0\);\-"/>
    <numFmt numFmtId="165" formatCode="0.0%"/>
  </numFmts>
  <fonts count="7">
    <font>
      <sz val="11"/>
      <name val="Carlito"/>
    </font>
    <font>
      <b/>
      <sz val="11"/>
      <color rgb="FFFFFFFF"/>
      <name val="Carlito"/>
    </font>
    <font>
      <i/>
      <sz val="11"/>
      <color rgb="FF1F4E78"/>
      <name val="Carlito"/>
    </font>
    <font>
      <b/>
      <sz val="11"/>
      <name val="Carlito"/>
    </font>
    <font>
      <b/>
      <sz val="11"/>
      <color rgb="FF0000FF"/>
      <name val="Carlito"/>
    </font>
    <font>
      <sz val="11"/>
      <color rgb="FF334155"/>
      <name val="Carlito"/>
    </font>
    <font>
      <i/>
      <sz val="11"/>
      <color rgb="FF7F600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F3F6FA"/>
      </patternFill>
    </fill>
    <fill>
      <patternFill patternType="solid">
        <fgColor rgb="FFFFF2CC"/>
      </patternFill>
    </fill>
    <fill>
      <patternFill patternType="solid">
        <fgColor rgb="FFF8FAFC"/>
      </patternFill>
    </fill>
    <fill>
      <patternFill patternType="solid">
        <fgColor rgb="FF5B9BD5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5" borderId="0" xfId="0" applyFont="1" applyFill="1"/>
    <xf numFmtId="164" fontId="4" fillId="6" borderId="0" xfId="0" applyNumberFormat="1" applyFont="1" applyFill="1" applyAlignment="1">
      <alignment horizontal="right"/>
    </xf>
    <xf numFmtId="165" fontId="4" fillId="6" borderId="0" xfId="0" applyNumberFormat="1" applyFont="1" applyFill="1" applyAlignment="1">
      <alignment horizontal="right"/>
    </xf>
    <xf numFmtId="164" fontId="0" fillId="0" borderId="0" xfId="0" applyNumberFormat="1"/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3" fillId="9" borderId="0" xfId="0" applyFont="1" applyFill="1"/>
    <xf numFmtId="1" fontId="4" fillId="9" borderId="0" xfId="0" applyNumberFormat="1" applyFont="1" applyFill="1" applyAlignment="1">
      <alignment horizontal="right"/>
    </xf>
    <xf numFmtId="0" fontId="6" fillId="6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5" fillId="7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it-IT"/>
              <a:t>Curva di crescita: valore finale vs capitale investito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Totale investito (€)</c:v>
          </c:tx>
          <c:cat>
            <c:numRef>
              <c:f>'a) solo capitale iniziale'!$A$21:$A$61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'a) solo capitale iniziale'!$B$21:$B$61</c:f>
              <c:numCache>
                <c:formatCode>General</c:formatCode>
                <c:ptCount val="41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CA-474A-BDD6-902BF9C8E21F}"/>
            </c:ext>
          </c:extLst>
        </c:ser>
        <c:ser>
          <c:idx val="1"/>
          <c:order val="1"/>
          <c:tx>
            <c:v>Valore finale stimato (€)</c:v>
          </c:tx>
          <c:cat>
            <c:numRef>
              <c:f>'a) solo capitale iniziale'!$A$21:$A$61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'a) solo capitale iniziale'!$C$21:$C$61</c:f>
              <c:numCache>
                <c:formatCode>General</c:formatCode>
                <c:ptCount val="41"/>
                <c:pt idx="0">
                  <c:v>10000</c:v>
                </c:pt>
                <c:pt idx="1">
                  <c:v>11000</c:v>
                </c:pt>
                <c:pt idx="2">
                  <c:v>12100.000000000002</c:v>
                </c:pt>
                <c:pt idx="3">
                  <c:v>13310.000000000004</c:v>
                </c:pt>
                <c:pt idx="4">
                  <c:v>14641.000000000004</c:v>
                </c:pt>
                <c:pt idx="5">
                  <c:v>16105.100000000006</c:v>
                </c:pt>
                <c:pt idx="6">
                  <c:v>17715.610000000008</c:v>
                </c:pt>
                <c:pt idx="7">
                  <c:v>19487.171000000013</c:v>
                </c:pt>
                <c:pt idx="8">
                  <c:v>21435.888100000011</c:v>
                </c:pt>
                <c:pt idx="9">
                  <c:v>23579.476910000016</c:v>
                </c:pt>
                <c:pt idx="10">
                  <c:v>25937.424601000017</c:v>
                </c:pt>
                <c:pt idx="11">
                  <c:v>28531.167061100026</c:v>
                </c:pt>
                <c:pt idx="12">
                  <c:v>31384.283767210025</c:v>
                </c:pt>
                <c:pt idx="13">
                  <c:v>34522.712143931029</c:v>
                </c:pt>
                <c:pt idx="14">
                  <c:v>37974.983358324142</c:v>
                </c:pt>
                <c:pt idx="15">
                  <c:v>41772.481694156551</c:v>
                </c:pt>
                <c:pt idx="16">
                  <c:v>45949.729863572211</c:v>
                </c:pt>
                <c:pt idx="17">
                  <c:v>50544.702849929432</c:v>
                </c:pt>
                <c:pt idx="18">
                  <c:v>55599.173134922377</c:v>
                </c:pt>
                <c:pt idx="19">
                  <c:v>61159.09044841463</c:v>
                </c:pt>
                <c:pt idx="20">
                  <c:v>67274.999493256095</c:v>
                </c:pt>
                <c:pt idx="21">
                  <c:v>74002.499442581713</c:v>
                </c:pt>
                <c:pt idx="22">
                  <c:v>81402.749386839889</c:v>
                </c:pt>
                <c:pt idx="23">
                  <c:v>89543.024325523889</c:v>
                </c:pt>
                <c:pt idx="24">
                  <c:v>98497.326758076262</c:v>
                </c:pt>
                <c:pt idx="25">
                  <c:v>108347.05943388391</c:v>
                </c:pt>
                <c:pt idx="26">
                  <c:v>119181.76537727231</c:v>
                </c:pt>
                <c:pt idx="27">
                  <c:v>131099.94191499957</c:v>
                </c:pt>
                <c:pt idx="28">
                  <c:v>144209.93610649952</c:v>
                </c:pt>
                <c:pt idx="29">
                  <c:v>158630.92971714947</c:v>
                </c:pt>
                <c:pt idx="30">
                  <c:v>174494.02268886444</c:v>
                </c:pt>
                <c:pt idx="31">
                  <c:v>191943.42495775089</c:v>
                </c:pt>
                <c:pt idx="32">
                  <c:v>211137.767453526</c:v>
                </c:pt>
                <c:pt idx="33">
                  <c:v>232251.5441988786</c:v>
                </c:pt>
                <c:pt idx="34">
                  <c:v>255476.6986187665</c:v>
                </c:pt>
                <c:pt idx="35">
                  <c:v>281024.3684806432</c:v>
                </c:pt>
                <c:pt idx="36">
                  <c:v>309126.8053287075</c:v>
                </c:pt>
                <c:pt idx="37">
                  <c:v>340039.48586157826</c:v>
                </c:pt>
                <c:pt idx="38">
                  <c:v>374043.43444773619</c:v>
                </c:pt>
                <c:pt idx="39">
                  <c:v>411447.77789250982</c:v>
                </c:pt>
                <c:pt idx="40">
                  <c:v>452592.55568176071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CA-474A-BDD6-902BF9C8E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it-IT"/>
              <a:t>Guadagno generato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Guadagno da interesse composto (€)</c:v>
          </c:tx>
          <c:invertIfNegative val="1"/>
          <c:cat>
            <c:numRef>
              <c:f>'a) solo capitale iniziale'!$G$48:$G$52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</c:numCache>
            </c:numRef>
          </c:cat>
          <c:val>
            <c:numRef>
              <c:f>'a) solo capitale iniziale'!$H$48:$H$52</c:f>
              <c:numCache>
                <c:formatCode>General</c:formatCode>
                <c:ptCount val="5"/>
                <c:pt idx="0">
                  <c:v>6105.1000000000058</c:v>
                </c:pt>
                <c:pt idx="1">
                  <c:v>15937.424601000017</c:v>
                </c:pt>
                <c:pt idx="2">
                  <c:v>57274.999493256095</c:v>
                </c:pt>
                <c:pt idx="3">
                  <c:v>164494.02268886444</c:v>
                </c:pt>
                <c:pt idx="4">
                  <c:v>442592.55568176071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9-4291-8777-B8AC82BBC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it-IT"/>
              <a:t>Curva di crescita: valore finale vs totale versato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Totale versato (€)</c:v>
          </c:tx>
          <c:cat>
            <c:numRef>
              <c:f>'b) capitale aggiuntivo x anno'!$A$21:$A$61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'b) capitale aggiuntivo x anno'!$B$21:$B$61</c:f>
              <c:numCache>
                <c:formatCode>General</c:formatCode>
                <c:ptCount val="41"/>
                <c:pt idx="0">
                  <c:v>10000</c:v>
                </c:pt>
                <c:pt idx="1">
                  <c:v>12000</c:v>
                </c:pt>
                <c:pt idx="2">
                  <c:v>14000</c:v>
                </c:pt>
                <c:pt idx="3">
                  <c:v>16000</c:v>
                </c:pt>
                <c:pt idx="4">
                  <c:v>18000</c:v>
                </c:pt>
                <c:pt idx="5">
                  <c:v>20000</c:v>
                </c:pt>
                <c:pt idx="6">
                  <c:v>22000</c:v>
                </c:pt>
                <c:pt idx="7">
                  <c:v>24000</c:v>
                </c:pt>
                <c:pt idx="8">
                  <c:v>26000</c:v>
                </c:pt>
                <c:pt idx="9">
                  <c:v>28000</c:v>
                </c:pt>
                <c:pt idx="10">
                  <c:v>30000</c:v>
                </c:pt>
                <c:pt idx="11">
                  <c:v>32000</c:v>
                </c:pt>
                <c:pt idx="12">
                  <c:v>34000</c:v>
                </c:pt>
                <c:pt idx="13">
                  <c:v>36000</c:v>
                </c:pt>
                <c:pt idx="14">
                  <c:v>38000</c:v>
                </c:pt>
                <c:pt idx="15">
                  <c:v>40000</c:v>
                </c:pt>
                <c:pt idx="16">
                  <c:v>42000</c:v>
                </c:pt>
                <c:pt idx="17">
                  <c:v>44000</c:v>
                </c:pt>
                <c:pt idx="18">
                  <c:v>46000</c:v>
                </c:pt>
                <c:pt idx="19">
                  <c:v>48000</c:v>
                </c:pt>
                <c:pt idx="20">
                  <c:v>50000</c:v>
                </c:pt>
                <c:pt idx="21">
                  <c:v>52000</c:v>
                </c:pt>
                <c:pt idx="22">
                  <c:v>54000</c:v>
                </c:pt>
                <c:pt idx="23">
                  <c:v>56000</c:v>
                </c:pt>
                <c:pt idx="24">
                  <c:v>58000</c:v>
                </c:pt>
                <c:pt idx="25">
                  <c:v>60000</c:v>
                </c:pt>
                <c:pt idx="26">
                  <c:v>62000</c:v>
                </c:pt>
                <c:pt idx="27">
                  <c:v>64000</c:v>
                </c:pt>
                <c:pt idx="28">
                  <c:v>66000</c:v>
                </c:pt>
                <c:pt idx="29">
                  <c:v>68000</c:v>
                </c:pt>
                <c:pt idx="30">
                  <c:v>70000</c:v>
                </c:pt>
                <c:pt idx="31">
                  <c:v>72000</c:v>
                </c:pt>
                <c:pt idx="32">
                  <c:v>74000</c:v>
                </c:pt>
                <c:pt idx="33">
                  <c:v>76000</c:v>
                </c:pt>
                <c:pt idx="34">
                  <c:v>78000</c:v>
                </c:pt>
                <c:pt idx="35">
                  <c:v>80000</c:v>
                </c:pt>
                <c:pt idx="36">
                  <c:v>82000</c:v>
                </c:pt>
                <c:pt idx="37">
                  <c:v>84000</c:v>
                </c:pt>
                <c:pt idx="38">
                  <c:v>86000</c:v>
                </c:pt>
                <c:pt idx="39">
                  <c:v>88000</c:v>
                </c:pt>
                <c:pt idx="40">
                  <c:v>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E8-430C-BE84-847440E2F339}"/>
            </c:ext>
          </c:extLst>
        </c:ser>
        <c:ser>
          <c:idx val="1"/>
          <c:order val="1"/>
          <c:tx>
            <c:v>Valore finale stimato (€)</c:v>
          </c:tx>
          <c:cat>
            <c:numRef>
              <c:f>'b) capitale aggiuntivo x anno'!$A$21:$A$61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cat>
          <c:val>
            <c:numRef>
              <c:f>'b) capitale aggiuntivo x anno'!$C$21:$C$61</c:f>
              <c:numCache>
                <c:formatCode>General</c:formatCode>
                <c:ptCount val="41"/>
                <c:pt idx="0">
                  <c:v>10000</c:v>
                </c:pt>
                <c:pt idx="1">
                  <c:v>13000.000000000002</c:v>
                </c:pt>
                <c:pt idx="2">
                  <c:v>16300.000000000005</c:v>
                </c:pt>
                <c:pt idx="3">
                  <c:v>19930.000000000011</c:v>
                </c:pt>
                <c:pt idx="4">
                  <c:v>23923.000000000011</c:v>
                </c:pt>
                <c:pt idx="5">
                  <c:v>28315.300000000017</c:v>
                </c:pt>
                <c:pt idx="6">
                  <c:v>33146.830000000024</c:v>
                </c:pt>
                <c:pt idx="7">
                  <c:v>38461.513000000035</c:v>
                </c:pt>
                <c:pt idx="8">
                  <c:v>44307.664300000033</c:v>
                </c:pt>
                <c:pt idx="9">
                  <c:v>50738.430730000044</c:v>
                </c:pt>
                <c:pt idx="10">
                  <c:v>57812.273803000047</c:v>
                </c:pt>
                <c:pt idx="11">
                  <c:v>65593.501183300075</c:v>
                </c:pt>
                <c:pt idx="12">
                  <c:v>74152.851301630071</c:v>
                </c:pt>
                <c:pt idx="13">
                  <c:v>83568.136431793086</c:v>
                </c:pt>
                <c:pt idx="14">
                  <c:v>93924.95007497241</c:v>
                </c:pt>
                <c:pt idx="15">
                  <c:v>105317.44508246965</c:v>
                </c:pt>
                <c:pt idx="16">
                  <c:v>117849.18959071663</c:v>
                </c:pt>
                <c:pt idx="17">
                  <c:v>131634.1085497883</c:v>
                </c:pt>
                <c:pt idx="18">
                  <c:v>146797.51940476711</c:v>
                </c:pt>
                <c:pt idx="19">
                  <c:v>163477.27134524391</c:v>
                </c:pt>
                <c:pt idx="20">
                  <c:v>181824.99847976828</c:v>
                </c:pt>
                <c:pt idx="21">
                  <c:v>202007.49832774512</c:v>
                </c:pt>
                <c:pt idx="22">
                  <c:v>224208.24816051967</c:v>
                </c:pt>
                <c:pt idx="23">
                  <c:v>248629.07297657162</c:v>
                </c:pt>
                <c:pt idx="24">
                  <c:v>275491.98027422879</c:v>
                </c:pt>
                <c:pt idx="25">
                  <c:v>305041.17830165173</c:v>
                </c:pt>
                <c:pt idx="26">
                  <c:v>337545.29613181693</c:v>
                </c:pt>
                <c:pt idx="27">
                  <c:v>373299.82574499864</c:v>
                </c:pt>
                <c:pt idx="28">
                  <c:v>412629.80831949855</c:v>
                </c:pt>
                <c:pt idx="29">
                  <c:v>455892.78915144841</c:v>
                </c:pt>
                <c:pt idx="30">
                  <c:v>503482.06806659332</c:v>
                </c:pt>
                <c:pt idx="31">
                  <c:v>555830.27487325273</c:v>
                </c:pt>
                <c:pt idx="32">
                  <c:v>613413.30236057797</c:v>
                </c:pt>
                <c:pt idx="33">
                  <c:v>676754.63259663584</c:v>
                </c:pt>
                <c:pt idx="34">
                  <c:v>746430.09585629939</c:v>
                </c:pt>
                <c:pt idx="35">
                  <c:v>823073.10544192954</c:v>
                </c:pt>
                <c:pt idx="36">
                  <c:v>907380.41598612233</c:v>
                </c:pt>
                <c:pt idx="37">
                  <c:v>1000118.4575847348</c:v>
                </c:pt>
                <c:pt idx="38">
                  <c:v>1102130.3033432085</c:v>
                </c:pt>
                <c:pt idx="39">
                  <c:v>1214343.3336775294</c:v>
                </c:pt>
                <c:pt idx="40">
                  <c:v>1337777.6670452822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8-430C-BE84-847440E2F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it-IT"/>
              <a:t>Composizione del risultato: versamenti vs rendimento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Totale versato (€)</c:v>
          </c:tx>
          <c:invertIfNegative val="1"/>
          <c:cat>
            <c:numRef>
              <c:f>'b) capitale aggiuntivo x anno'!$G$48:$G$52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</c:numCache>
            </c:numRef>
          </c:cat>
          <c:val>
            <c:numRef>
              <c:f>'b) capitale aggiuntivo x anno'!$H$48:$H$52</c:f>
              <c:numCache>
                <c:formatCode>General</c:formatCode>
                <c:ptCount val="5"/>
                <c:pt idx="0">
                  <c:v>20000</c:v>
                </c:pt>
                <c:pt idx="1">
                  <c:v>30000</c:v>
                </c:pt>
                <c:pt idx="2">
                  <c:v>50000</c:v>
                </c:pt>
                <c:pt idx="3">
                  <c:v>70000</c:v>
                </c:pt>
                <c:pt idx="4">
                  <c:v>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D-4D0C-AC46-33C0CBC96C29}"/>
            </c:ext>
          </c:extLst>
        </c:ser>
        <c:ser>
          <c:idx val="1"/>
          <c:order val="1"/>
          <c:tx>
            <c:v>Guadagno da rendimento (€)</c:v>
          </c:tx>
          <c:invertIfNegative val="1"/>
          <c:cat>
            <c:numRef>
              <c:f>'b) capitale aggiuntivo x anno'!$G$48:$G$52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</c:numCache>
            </c:numRef>
          </c:cat>
          <c:val>
            <c:numRef>
              <c:f>'b) capitale aggiuntivo x anno'!$I$48:$I$52</c:f>
              <c:numCache>
                <c:formatCode>General</c:formatCode>
                <c:ptCount val="5"/>
                <c:pt idx="0">
                  <c:v>8315.3000000000175</c:v>
                </c:pt>
                <c:pt idx="1">
                  <c:v>27812.273803000047</c:v>
                </c:pt>
                <c:pt idx="2">
                  <c:v>131824.99847976828</c:v>
                </c:pt>
                <c:pt idx="3">
                  <c:v>433482.06806659332</c:v>
                </c:pt>
                <c:pt idx="4">
                  <c:v>1247777.6670452822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AD-4D0C-AC46-33C0CBC96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21</xdr:row>
      <xdr:rowOff>0</xdr:rowOff>
    </xdr:from>
    <xdr:to>
      <xdr:col>13</xdr:col>
      <xdr:colOff>0</xdr:colOff>
      <xdr:row>40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21</xdr:row>
      <xdr:rowOff>0</xdr:rowOff>
    </xdr:from>
    <xdr:to>
      <xdr:col>13</xdr:col>
      <xdr:colOff>0</xdr:colOff>
      <xdr:row>40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enario1Riepilogo" displayName="Scenario1Riepilogo" ref="A10:E15">
  <tableColumns count="5">
    <tableColumn id="1" xr3:uid="{00000000-0010-0000-0000-000001000000}" name="Anni"/>
    <tableColumn id="2" xr3:uid="{00000000-0010-0000-0000-000002000000}" name="Totale investito (€)"/>
    <tableColumn id="3" xr3:uid="{00000000-0010-0000-0000-000003000000}" name="Valore finale stimato (€)"/>
    <tableColumn id="4" xr3:uid="{00000000-0010-0000-0000-000004000000}" name="Guadagno da interesse composto (€)"/>
    <tableColumn id="5" xr3:uid="{00000000-0010-0000-0000-000005000000}" name="Quota interessi sul tota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cenario1Dettaglio" displayName="Scenario1Dettaglio" ref="A20:E61">
  <tableColumns count="5">
    <tableColumn id="1" xr3:uid="{00000000-0010-0000-0100-000001000000}" name="Anno"/>
    <tableColumn id="2" xr3:uid="{00000000-0010-0000-0100-000002000000}" name="Totale investito (€)"/>
    <tableColumn id="3" xr3:uid="{00000000-0010-0000-0100-000003000000}" name="Valore finale stimato (€)"/>
    <tableColumn id="4" xr3:uid="{00000000-0010-0000-0100-000004000000}" name="Guadagno da interesse composto (€)"/>
    <tableColumn id="5" xr3:uid="{00000000-0010-0000-0100-000005000000}" name="Quota interessi sul total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cenario2Riepilogo" displayName="Scenario2Riepilogo" ref="A10:E15">
  <tableColumns count="5">
    <tableColumn id="1" xr3:uid="{00000000-0010-0000-0200-000001000000}" name="Anni"/>
    <tableColumn id="2" xr3:uid="{00000000-0010-0000-0200-000002000000}" name="Totale versato (€)"/>
    <tableColumn id="3" xr3:uid="{00000000-0010-0000-0200-000003000000}" name="Valore finale stimato (€)"/>
    <tableColumn id="4" xr3:uid="{00000000-0010-0000-0200-000004000000}" name="Guadagno da rendimento (€)"/>
    <tableColumn id="5" xr3:uid="{00000000-0010-0000-0200-000005000000}" name="Quota interessi sul total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cenario2Dettaglio" displayName="Scenario2Dettaglio" ref="A20:E61">
  <tableColumns count="5">
    <tableColumn id="1" xr3:uid="{00000000-0010-0000-0300-000001000000}" name="Anno"/>
    <tableColumn id="2" xr3:uid="{00000000-0010-0000-0300-000002000000}" name="Totale versato (€)"/>
    <tableColumn id="3" xr3:uid="{00000000-0010-0000-0300-000003000000}" name="Valore finale stimato (€)"/>
    <tableColumn id="4" xr3:uid="{00000000-0010-0000-0300-000004000000}" name="Guadagno da rendimento (€)"/>
    <tableColumn id="5" xr3:uid="{00000000-0010-0000-0300-000005000000}" name="Quota interessi sul tot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showGridLines="0" zoomScale="70" zoomScaleNormal="70" workbookViewId="0">
      <selection activeCell="O36" sqref="O36"/>
    </sheetView>
  </sheetViews>
  <sheetFormatPr defaultRowHeight="13.8"/>
  <cols>
    <col min="1" max="1" width="24" customWidth="1"/>
    <col min="2" max="2" width="18" customWidth="1"/>
    <col min="3" max="3" width="22" customWidth="1"/>
    <col min="4" max="4" width="26" customWidth="1"/>
    <col min="5" max="5" width="22" customWidth="1"/>
    <col min="6" max="6" width="3" customWidth="1"/>
    <col min="7" max="13" width="18" customWidth="1"/>
  </cols>
  <sheetData>
    <row r="1" spans="1:13" ht="24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9.2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4" spans="1:13">
      <c r="A4" s="17" t="s">
        <v>1</v>
      </c>
      <c r="B4" s="17"/>
      <c r="C4" s="17"/>
      <c r="D4" s="17"/>
      <c r="E4" s="17"/>
    </row>
    <row r="5" spans="1:13">
      <c r="A5" s="1" t="s">
        <v>2</v>
      </c>
      <c r="B5" s="2">
        <v>10000</v>
      </c>
      <c r="C5" s="20" t="s">
        <v>3</v>
      </c>
      <c r="D5" s="20"/>
      <c r="E5" s="20"/>
    </row>
    <row r="6" spans="1:13">
      <c r="A6" s="1" t="s">
        <v>4</v>
      </c>
      <c r="B6" s="3">
        <v>0.1</v>
      </c>
      <c r="C6" s="20"/>
      <c r="D6" s="20"/>
      <c r="E6" s="20"/>
    </row>
    <row r="7" spans="1:13">
      <c r="C7" s="20"/>
      <c r="D7" s="20"/>
      <c r="E7" s="20"/>
    </row>
    <row r="9" spans="1:13">
      <c r="A9" s="17" t="s">
        <v>5</v>
      </c>
      <c r="B9" s="17"/>
      <c r="C9" s="17"/>
      <c r="D9" s="17"/>
      <c r="E9" s="17"/>
    </row>
    <row r="10" spans="1:13" ht="27.6">
      <c r="A10" s="5" t="s">
        <v>6</v>
      </c>
      <c r="B10" s="6" t="s">
        <v>7</v>
      </c>
      <c r="C10" s="6" t="s">
        <v>8</v>
      </c>
      <c r="D10" s="6" t="s">
        <v>9</v>
      </c>
      <c r="E10" s="6" t="s">
        <v>10</v>
      </c>
    </row>
    <row r="11" spans="1:13">
      <c r="A11" s="10">
        <v>5</v>
      </c>
      <c r="B11" s="8">
        <f>$B$5</f>
        <v>10000</v>
      </c>
      <c r="C11" s="8">
        <f>$B$5*(1+$B$6)^A11</f>
        <v>16105.100000000006</v>
      </c>
      <c r="D11" s="8">
        <f>C11-B11</f>
        <v>6105.1000000000058</v>
      </c>
      <c r="E11" s="9">
        <f>IF(C11=0,0,D11/C11)</f>
        <v>0.37907867694084507</v>
      </c>
    </row>
    <row r="12" spans="1:13">
      <c r="A12" s="10">
        <v>10</v>
      </c>
      <c r="B12" s="8">
        <f>$B$5</f>
        <v>10000</v>
      </c>
      <c r="C12" s="8">
        <f>$B$5*(1+$B$6)^A12</f>
        <v>25937.424601000017</v>
      </c>
      <c r="D12" s="8">
        <f>C12-B12</f>
        <v>15937.424601000017</v>
      </c>
      <c r="E12" s="9">
        <f>IF(C12=0,0,D12/C12)</f>
        <v>0.61445671057046847</v>
      </c>
    </row>
    <row r="13" spans="1:13">
      <c r="A13" s="10">
        <v>20</v>
      </c>
      <c r="B13" s="8">
        <f>$B$5</f>
        <v>10000</v>
      </c>
      <c r="C13" s="8">
        <f>$B$5*(1+$B$6)^A13</f>
        <v>67274.999493256095</v>
      </c>
      <c r="D13" s="8">
        <f>C13-B13</f>
        <v>57274.999493256095</v>
      </c>
      <c r="E13" s="9">
        <f>IF(C13=0,0,D13/C13)</f>
        <v>0.85135637197585656</v>
      </c>
    </row>
    <row r="14" spans="1:13">
      <c r="A14" s="10">
        <v>30</v>
      </c>
      <c r="B14" s="8">
        <f>$B$5</f>
        <v>10000</v>
      </c>
      <c r="C14" s="8">
        <f>$B$5*(1+$B$6)^A14</f>
        <v>174494.02268886444</v>
      </c>
      <c r="D14" s="8">
        <f>C14-B14</f>
        <v>164494.02268886444</v>
      </c>
      <c r="E14" s="9">
        <f>IF(C14=0,0,D14/C14)</f>
        <v>0.94269144669883198</v>
      </c>
    </row>
    <row r="15" spans="1:13">
      <c r="A15" s="10">
        <v>40</v>
      </c>
      <c r="B15" s="8">
        <f>$B$5</f>
        <v>10000</v>
      </c>
      <c r="C15" s="8">
        <f>$B$5*(1+$B$6)^A15</f>
        <v>452592.55568176071</v>
      </c>
      <c r="D15" s="8">
        <f>C15-B15</f>
        <v>442592.55568176071</v>
      </c>
      <c r="E15" s="9">
        <f>IF(C15=0,0,D15/C15)</f>
        <v>0.97790507184782005</v>
      </c>
    </row>
    <row r="16" spans="1:13">
      <c r="A16" s="10"/>
      <c r="B16" s="7"/>
      <c r="C16" s="7"/>
      <c r="D16" s="7"/>
      <c r="E16" s="7"/>
    </row>
    <row r="17" spans="1:5">
      <c r="A17" s="10"/>
      <c r="B17" s="7"/>
      <c r="C17" s="7"/>
      <c r="D17" s="7"/>
      <c r="E17" s="7"/>
    </row>
    <row r="18" spans="1:5">
      <c r="A18" s="10"/>
      <c r="B18" s="7"/>
      <c r="C18" s="7"/>
      <c r="D18" s="7"/>
      <c r="E18" s="7"/>
    </row>
    <row r="19" spans="1:5">
      <c r="A19" s="18" t="s">
        <v>11</v>
      </c>
      <c r="B19" s="19"/>
      <c r="C19" s="19"/>
      <c r="D19" s="19"/>
      <c r="E19" s="19"/>
    </row>
    <row r="20" spans="1:5" ht="27.6">
      <c r="A20" s="5" t="s">
        <v>12</v>
      </c>
      <c r="B20" s="6" t="s">
        <v>7</v>
      </c>
      <c r="C20" s="6" t="s">
        <v>8</v>
      </c>
      <c r="D20" s="6" t="s">
        <v>9</v>
      </c>
      <c r="E20" s="6" t="s">
        <v>10</v>
      </c>
    </row>
    <row r="21" spans="1:5">
      <c r="A21" s="10">
        <v>0</v>
      </c>
      <c r="B21" s="8">
        <f t="shared" ref="B21:B61" si="0">$B$5</f>
        <v>10000</v>
      </c>
      <c r="C21" s="8">
        <f t="shared" ref="C21:C61" si="1">$B$5*(1+$B$6)^A21</f>
        <v>10000</v>
      </c>
      <c r="D21" s="8">
        <f t="shared" ref="D21:D61" si="2">C21-B21</f>
        <v>0</v>
      </c>
      <c r="E21" s="9">
        <f t="shared" ref="E21:E61" si="3">IF(C21=0,0,D21/C21)</f>
        <v>0</v>
      </c>
    </row>
    <row r="22" spans="1:5">
      <c r="A22" s="10">
        <v>1</v>
      </c>
      <c r="B22" s="8">
        <f t="shared" si="0"/>
        <v>10000</v>
      </c>
      <c r="C22" s="8">
        <f t="shared" si="1"/>
        <v>11000</v>
      </c>
      <c r="D22" s="8">
        <f t="shared" si="2"/>
        <v>1000</v>
      </c>
      <c r="E22" s="9">
        <f t="shared" si="3"/>
        <v>9.0909090909090912E-2</v>
      </c>
    </row>
    <row r="23" spans="1:5">
      <c r="A23" s="10">
        <v>2</v>
      </c>
      <c r="B23" s="8">
        <f t="shared" si="0"/>
        <v>10000</v>
      </c>
      <c r="C23" s="8">
        <f t="shared" si="1"/>
        <v>12100.000000000002</v>
      </c>
      <c r="D23" s="8">
        <f t="shared" si="2"/>
        <v>2100.0000000000018</v>
      </c>
      <c r="E23" s="9">
        <f t="shared" si="3"/>
        <v>0.17355371900826458</v>
      </c>
    </row>
    <row r="24" spans="1:5">
      <c r="A24" s="10">
        <v>3</v>
      </c>
      <c r="B24" s="8">
        <f t="shared" si="0"/>
        <v>10000</v>
      </c>
      <c r="C24" s="8">
        <f t="shared" si="1"/>
        <v>13310.000000000004</v>
      </c>
      <c r="D24" s="8">
        <f t="shared" si="2"/>
        <v>3310.0000000000036</v>
      </c>
      <c r="E24" s="9">
        <f t="shared" si="3"/>
        <v>0.24868519909842243</v>
      </c>
    </row>
    <row r="25" spans="1:5">
      <c r="A25" s="10">
        <v>4</v>
      </c>
      <c r="B25" s="8">
        <f t="shared" si="0"/>
        <v>10000</v>
      </c>
      <c r="C25" s="8">
        <f t="shared" si="1"/>
        <v>14641.000000000004</v>
      </c>
      <c r="D25" s="8">
        <f t="shared" si="2"/>
        <v>4641.0000000000036</v>
      </c>
      <c r="E25" s="9">
        <f t="shared" si="3"/>
        <v>0.31698654463492948</v>
      </c>
    </row>
    <row r="26" spans="1:5">
      <c r="A26" s="10">
        <v>5</v>
      </c>
      <c r="B26" s="8">
        <f t="shared" si="0"/>
        <v>10000</v>
      </c>
      <c r="C26" s="8">
        <f t="shared" si="1"/>
        <v>16105.100000000006</v>
      </c>
      <c r="D26" s="8">
        <f t="shared" si="2"/>
        <v>6105.1000000000058</v>
      </c>
      <c r="E26" s="9">
        <f t="shared" si="3"/>
        <v>0.37907867694084507</v>
      </c>
    </row>
    <row r="27" spans="1:5">
      <c r="A27" s="10">
        <v>6</v>
      </c>
      <c r="B27" s="8">
        <f t="shared" si="0"/>
        <v>10000</v>
      </c>
      <c r="C27" s="8">
        <f t="shared" si="1"/>
        <v>17715.610000000008</v>
      </c>
      <c r="D27" s="8">
        <f t="shared" si="2"/>
        <v>7715.6100000000079</v>
      </c>
      <c r="E27" s="9">
        <f t="shared" si="3"/>
        <v>0.43552606994622284</v>
      </c>
    </row>
    <row r="28" spans="1:5">
      <c r="A28" s="10">
        <v>7</v>
      </c>
      <c r="B28" s="8">
        <f t="shared" si="0"/>
        <v>10000</v>
      </c>
      <c r="C28" s="8">
        <f t="shared" si="1"/>
        <v>19487.171000000013</v>
      </c>
      <c r="D28" s="8">
        <f t="shared" si="2"/>
        <v>9487.171000000013</v>
      </c>
      <c r="E28" s="9">
        <f t="shared" si="3"/>
        <v>0.48684188176929361</v>
      </c>
    </row>
    <row r="29" spans="1:5">
      <c r="A29" s="10">
        <v>8</v>
      </c>
      <c r="B29" s="8">
        <f t="shared" si="0"/>
        <v>10000</v>
      </c>
      <c r="C29" s="8">
        <f t="shared" si="1"/>
        <v>21435.888100000011</v>
      </c>
      <c r="D29" s="8">
        <f t="shared" si="2"/>
        <v>11435.888100000011</v>
      </c>
      <c r="E29" s="9">
        <f t="shared" si="3"/>
        <v>0.53349261979026685</v>
      </c>
    </row>
    <row r="30" spans="1:5">
      <c r="A30" s="10">
        <v>9</v>
      </c>
      <c r="B30" s="8">
        <f t="shared" si="0"/>
        <v>10000</v>
      </c>
      <c r="C30" s="8">
        <f t="shared" si="1"/>
        <v>23579.476910000016</v>
      </c>
      <c r="D30" s="8">
        <f t="shared" si="2"/>
        <v>13579.476910000016</v>
      </c>
      <c r="E30" s="9">
        <f t="shared" si="3"/>
        <v>0.57590238162751539</v>
      </c>
    </row>
    <row r="31" spans="1:5">
      <c r="A31" s="10">
        <v>10</v>
      </c>
      <c r="B31" s="8">
        <f t="shared" si="0"/>
        <v>10000</v>
      </c>
      <c r="C31" s="8">
        <f t="shared" si="1"/>
        <v>25937.424601000017</v>
      </c>
      <c r="D31" s="8">
        <f t="shared" si="2"/>
        <v>15937.424601000017</v>
      </c>
      <c r="E31" s="9">
        <f t="shared" si="3"/>
        <v>0.61445671057046847</v>
      </c>
    </row>
    <row r="32" spans="1:5">
      <c r="A32" s="10">
        <v>11</v>
      </c>
      <c r="B32" s="8">
        <f t="shared" si="0"/>
        <v>10000</v>
      </c>
      <c r="C32" s="8">
        <f t="shared" si="1"/>
        <v>28531.167061100026</v>
      </c>
      <c r="D32" s="8">
        <f t="shared" si="2"/>
        <v>18531.167061100026</v>
      </c>
      <c r="E32" s="9">
        <f t="shared" si="3"/>
        <v>0.6495061005186078</v>
      </c>
    </row>
    <row r="33" spans="1:9">
      <c r="A33" s="10">
        <v>12</v>
      </c>
      <c r="B33" s="8">
        <f t="shared" si="0"/>
        <v>10000</v>
      </c>
      <c r="C33" s="8">
        <f t="shared" si="1"/>
        <v>31384.283767210025</v>
      </c>
      <c r="D33" s="8">
        <f t="shared" si="2"/>
        <v>21384.283767210025</v>
      </c>
      <c r="E33" s="9">
        <f t="shared" si="3"/>
        <v>0.68136918228964338</v>
      </c>
    </row>
    <row r="34" spans="1:9">
      <c r="A34" s="10">
        <v>13</v>
      </c>
      <c r="B34" s="8">
        <f t="shared" si="0"/>
        <v>10000</v>
      </c>
      <c r="C34" s="8">
        <f t="shared" si="1"/>
        <v>34522.712143931029</v>
      </c>
      <c r="D34" s="8">
        <f t="shared" si="2"/>
        <v>24522.712143931029</v>
      </c>
      <c r="E34" s="9">
        <f t="shared" si="3"/>
        <v>0.71033562026331221</v>
      </c>
    </row>
    <row r="35" spans="1:9">
      <c r="A35" s="10">
        <v>14</v>
      </c>
      <c r="B35" s="8">
        <f t="shared" si="0"/>
        <v>10000</v>
      </c>
      <c r="C35" s="8">
        <f t="shared" si="1"/>
        <v>37974.983358324142</v>
      </c>
      <c r="D35" s="8">
        <f t="shared" si="2"/>
        <v>27974.983358324142</v>
      </c>
      <c r="E35" s="9">
        <f t="shared" si="3"/>
        <v>0.73666874569392027</v>
      </c>
    </row>
    <row r="36" spans="1:9">
      <c r="A36" s="10">
        <v>15</v>
      </c>
      <c r="B36" s="8">
        <f t="shared" si="0"/>
        <v>10000</v>
      </c>
      <c r="C36" s="8">
        <f t="shared" si="1"/>
        <v>41772.481694156551</v>
      </c>
      <c r="D36" s="8">
        <f t="shared" si="2"/>
        <v>31772.481694156551</v>
      </c>
      <c r="E36" s="9">
        <f t="shared" si="3"/>
        <v>0.76060795063083664</v>
      </c>
    </row>
    <row r="37" spans="1:9">
      <c r="A37" s="10">
        <v>16</v>
      </c>
      <c r="B37" s="8">
        <f t="shared" si="0"/>
        <v>10000</v>
      </c>
      <c r="C37" s="8">
        <f t="shared" si="1"/>
        <v>45949.729863572211</v>
      </c>
      <c r="D37" s="8">
        <f t="shared" si="2"/>
        <v>35949.729863572211</v>
      </c>
      <c r="E37" s="9">
        <f t="shared" si="3"/>
        <v>0.78237086420985147</v>
      </c>
    </row>
    <row r="38" spans="1:9">
      <c r="A38" s="10">
        <v>17</v>
      </c>
      <c r="B38" s="8">
        <f t="shared" si="0"/>
        <v>10000</v>
      </c>
      <c r="C38" s="8">
        <f t="shared" si="1"/>
        <v>50544.702849929432</v>
      </c>
      <c r="D38" s="8">
        <f t="shared" si="2"/>
        <v>40544.702849929432</v>
      </c>
      <c r="E38" s="9">
        <f t="shared" si="3"/>
        <v>0.80215533109986492</v>
      </c>
    </row>
    <row r="39" spans="1:9">
      <c r="A39" s="10">
        <v>18</v>
      </c>
      <c r="B39" s="8">
        <f t="shared" si="0"/>
        <v>10000</v>
      </c>
      <c r="C39" s="8">
        <f t="shared" si="1"/>
        <v>55599.173134922377</v>
      </c>
      <c r="D39" s="8">
        <f t="shared" si="2"/>
        <v>45599.173134922377</v>
      </c>
      <c r="E39" s="9">
        <f t="shared" si="3"/>
        <v>0.82014121009078633</v>
      </c>
    </row>
    <row r="40" spans="1:9">
      <c r="A40" s="10">
        <v>19</v>
      </c>
      <c r="B40" s="8">
        <f t="shared" si="0"/>
        <v>10000</v>
      </c>
      <c r="C40" s="8">
        <f t="shared" si="1"/>
        <v>61159.09044841463</v>
      </c>
      <c r="D40" s="8">
        <f t="shared" si="2"/>
        <v>51159.09044841463</v>
      </c>
      <c r="E40" s="9">
        <f t="shared" si="3"/>
        <v>0.83649200917344213</v>
      </c>
    </row>
    <row r="41" spans="1:9">
      <c r="A41" s="10">
        <v>20</v>
      </c>
      <c r="B41" s="8">
        <f t="shared" si="0"/>
        <v>10000</v>
      </c>
      <c r="C41" s="8">
        <f t="shared" si="1"/>
        <v>67274.999493256095</v>
      </c>
      <c r="D41" s="8">
        <f t="shared" si="2"/>
        <v>57274.999493256095</v>
      </c>
      <c r="E41" s="9">
        <f t="shared" si="3"/>
        <v>0.85135637197585656</v>
      </c>
    </row>
    <row r="42" spans="1:9">
      <c r="A42" s="10">
        <v>21</v>
      </c>
      <c r="B42" s="8">
        <f t="shared" si="0"/>
        <v>10000</v>
      </c>
      <c r="C42" s="8">
        <f t="shared" si="1"/>
        <v>74002.499442581713</v>
      </c>
      <c r="D42" s="8">
        <f t="shared" si="2"/>
        <v>64002.499442581713</v>
      </c>
      <c r="E42" s="9">
        <f t="shared" si="3"/>
        <v>0.86486942906896047</v>
      </c>
    </row>
    <row r="43" spans="1:9">
      <c r="A43" s="10">
        <v>22</v>
      </c>
      <c r="B43" s="8">
        <f t="shared" si="0"/>
        <v>10000</v>
      </c>
      <c r="C43" s="8">
        <f t="shared" si="1"/>
        <v>81402.749386839889</v>
      </c>
      <c r="D43" s="8">
        <f t="shared" si="2"/>
        <v>71402.749386839889</v>
      </c>
      <c r="E43" s="9">
        <f t="shared" si="3"/>
        <v>0.87715402642632767</v>
      </c>
    </row>
    <row r="44" spans="1:9">
      <c r="A44" s="10">
        <v>23</v>
      </c>
      <c r="B44" s="8">
        <f t="shared" si="0"/>
        <v>10000</v>
      </c>
      <c r="C44" s="8">
        <f t="shared" si="1"/>
        <v>89543.024325523889</v>
      </c>
      <c r="D44" s="8">
        <f t="shared" si="2"/>
        <v>79543.024325523889</v>
      </c>
      <c r="E44" s="9">
        <f t="shared" si="3"/>
        <v>0.8883218422057525</v>
      </c>
    </row>
    <row r="45" spans="1:9">
      <c r="A45" s="10">
        <v>24</v>
      </c>
      <c r="B45" s="8">
        <f t="shared" si="0"/>
        <v>10000</v>
      </c>
      <c r="C45" s="8">
        <f t="shared" si="1"/>
        <v>98497.326758076262</v>
      </c>
      <c r="D45" s="8">
        <f t="shared" si="2"/>
        <v>88497.326758076262</v>
      </c>
      <c r="E45" s="9">
        <f t="shared" si="3"/>
        <v>0.89847440200522954</v>
      </c>
    </row>
    <row r="46" spans="1:9">
      <c r="A46" s="10">
        <v>25</v>
      </c>
      <c r="B46" s="8">
        <f t="shared" si="0"/>
        <v>10000</v>
      </c>
      <c r="C46" s="8">
        <f t="shared" si="1"/>
        <v>108347.05943388391</v>
      </c>
      <c r="D46" s="8">
        <f t="shared" si="2"/>
        <v>98347.059433883915</v>
      </c>
      <c r="E46" s="9">
        <f t="shared" si="3"/>
        <v>0.90770400182293598</v>
      </c>
      <c r="G46" s="14" t="s">
        <v>13</v>
      </c>
      <c r="H46" s="14"/>
      <c r="I46" s="14"/>
    </row>
    <row r="47" spans="1:9" ht="41.4">
      <c r="A47" s="10">
        <v>26</v>
      </c>
      <c r="B47" s="8">
        <f t="shared" si="0"/>
        <v>10000</v>
      </c>
      <c r="C47" s="8">
        <f t="shared" si="1"/>
        <v>119181.76537727231</v>
      </c>
      <c r="D47" s="8">
        <f t="shared" si="2"/>
        <v>109181.76537727231</v>
      </c>
      <c r="E47" s="9">
        <f t="shared" si="3"/>
        <v>0.91609454711175997</v>
      </c>
      <c r="G47" s="5" t="s">
        <v>6</v>
      </c>
      <c r="H47" s="5" t="s">
        <v>9</v>
      </c>
      <c r="I47" s="5"/>
    </row>
    <row r="48" spans="1:9">
      <c r="A48" s="10">
        <v>27</v>
      </c>
      <c r="B48" s="8">
        <f t="shared" si="0"/>
        <v>10000</v>
      </c>
      <c r="C48" s="8">
        <f t="shared" si="1"/>
        <v>131099.94191499957</v>
      </c>
      <c r="D48" s="8">
        <f t="shared" si="2"/>
        <v>121099.94191499957</v>
      </c>
      <c r="E48" s="9">
        <f t="shared" si="3"/>
        <v>0.92372231555614548</v>
      </c>
      <c r="G48">
        <f>A11</f>
        <v>5</v>
      </c>
      <c r="H48" s="4">
        <f>D11</f>
        <v>6105.1000000000058</v>
      </c>
    </row>
    <row r="49" spans="1:13">
      <c r="A49" s="10">
        <v>28</v>
      </c>
      <c r="B49" s="8">
        <f t="shared" si="0"/>
        <v>10000</v>
      </c>
      <c r="C49" s="8">
        <f t="shared" si="1"/>
        <v>144209.93610649952</v>
      </c>
      <c r="D49" s="8">
        <f t="shared" si="2"/>
        <v>134209.93610649952</v>
      </c>
      <c r="E49" s="9">
        <f t="shared" si="3"/>
        <v>0.93065665050558677</v>
      </c>
      <c r="G49">
        <f>A12</f>
        <v>10</v>
      </c>
      <c r="H49" s="4">
        <f>D12</f>
        <v>15937.424601000017</v>
      </c>
    </row>
    <row r="50" spans="1:13">
      <c r="A50" s="10">
        <v>29</v>
      </c>
      <c r="B50" s="8">
        <f t="shared" si="0"/>
        <v>10000</v>
      </c>
      <c r="C50" s="8">
        <f t="shared" si="1"/>
        <v>158630.92971714947</v>
      </c>
      <c r="D50" s="8">
        <f t="shared" si="2"/>
        <v>148630.92971714947</v>
      </c>
      <c r="E50" s="9">
        <f t="shared" si="3"/>
        <v>0.93696059136871523</v>
      </c>
      <c r="G50">
        <f>A13</f>
        <v>20</v>
      </c>
      <c r="H50" s="4">
        <f>D13</f>
        <v>57274.999493256095</v>
      </c>
    </row>
    <row r="51" spans="1:13">
      <c r="A51" s="10">
        <v>30</v>
      </c>
      <c r="B51" s="8">
        <f t="shared" si="0"/>
        <v>10000</v>
      </c>
      <c r="C51" s="8">
        <f t="shared" si="1"/>
        <v>174494.02268886444</v>
      </c>
      <c r="D51" s="8">
        <f t="shared" si="2"/>
        <v>164494.02268886444</v>
      </c>
      <c r="E51" s="9">
        <f t="shared" si="3"/>
        <v>0.94269144669883198</v>
      </c>
      <c r="G51">
        <f>A14</f>
        <v>30</v>
      </c>
      <c r="H51" s="4">
        <f>D14</f>
        <v>164494.02268886444</v>
      </c>
    </row>
    <row r="52" spans="1:13">
      <c r="A52" s="10">
        <v>31</v>
      </c>
      <c r="B52" s="8">
        <f t="shared" si="0"/>
        <v>10000</v>
      </c>
      <c r="C52" s="8">
        <f t="shared" si="1"/>
        <v>191943.42495775089</v>
      </c>
      <c r="D52" s="8">
        <f t="shared" si="2"/>
        <v>181943.42495775089</v>
      </c>
      <c r="E52" s="9">
        <f t="shared" si="3"/>
        <v>0.94790131518075638</v>
      </c>
      <c r="G52">
        <f>A15</f>
        <v>40</v>
      </c>
      <c r="H52" s="4">
        <f>D15</f>
        <v>442592.55568176071</v>
      </c>
    </row>
    <row r="53" spans="1:13">
      <c r="A53" s="10">
        <v>32</v>
      </c>
      <c r="B53" s="8">
        <f t="shared" si="0"/>
        <v>10000</v>
      </c>
      <c r="C53" s="8">
        <f t="shared" si="1"/>
        <v>211137.767453526</v>
      </c>
      <c r="D53" s="8">
        <f t="shared" si="2"/>
        <v>201137.767453526</v>
      </c>
      <c r="E53" s="9">
        <f t="shared" si="3"/>
        <v>0.95263755925523308</v>
      </c>
    </row>
    <row r="54" spans="1:13">
      <c r="A54" s="10">
        <v>33</v>
      </c>
      <c r="B54" s="8">
        <f t="shared" si="0"/>
        <v>10000</v>
      </c>
      <c r="C54" s="8">
        <f t="shared" si="1"/>
        <v>232251.5441988786</v>
      </c>
      <c r="D54" s="8">
        <f t="shared" si="2"/>
        <v>222251.5441988786</v>
      </c>
      <c r="E54" s="9">
        <f t="shared" si="3"/>
        <v>0.95694323568657558</v>
      </c>
    </row>
    <row r="55" spans="1:13">
      <c r="A55" s="10">
        <v>34</v>
      </c>
      <c r="B55" s="8">
        <f t="shared" si="0"/>
        <v>10000</v>
      </c>
      <c r="C55" s="8">
        <f t="shared" si="1"/>
        <v>255476.6986187665</v>
      </c>
      <c r="D55" s="8">
        <f t="shared" si="2"/>
        <v>245476.6986187665</v>
      </c>
      <c r="E55" s="9">
        <f t="shared" si="3"/>
        <v>0.96085748698779594</v>
      </c>
    </row>
    <row r="56" spans="1:13">
      <c r="A56" s="10">
        <v>35</v>
      </c>
      <c r="B56" s="8">
        <f t="shared" si="0"/>
        <v>10000</v>
      </c>
      <c r="C56" s="8">
        <f t="shared" si="1"/>
        <v>281024.3684806432</v>
      </c>
      <c r="D56" s="8">
        <f t="shared" si="2"/>
        <v>271024.3684806432</v>
      </c>
      <c r="E56" s="9">
        <f t="shared" si="3"/>
        <v>0.96441589726163268</v>
      </c>
    </row>
    <row r="57" spans="1:13">
      <c r="A57" s="10">
        <v>36</v>
      </c>
      <c r="B57" s="8">
        <f t="shared" si="0"/>
        <v>10000</v>
      </c>
      <c r="C57" s="8">
        <f t="shared" si="1"/>
        <v>309126.8053287075</v>
      </c>
      <c r="D57" s="8">
        <f t="shared" si="2"/>
        <v>299126.8053287075</v>
      </c>
      <c r="E57" s="9">
        <f t="shared" si="3"/>
        <v>0.96765081569239331</v>
      </c>
    </row>
    <row r="58" spans="1:13">
      <c r="A58" s="10">
        <v>37</v>
      </c>
      <c r="B58" s="8">
        <f t="shared" si="0"/>
        <v>10000</v>
      </c>
      <c r="C58" s="8">
        <f t="shared" si="1"/>
        <v>340039.48586157826</v>
      </c>
      <c r="D58" s="8">
        <f t="shared" si="2"/>
        <v>330039.48586157826</v>
      </c>
      <c r="E58" s="9">
        <f t="shared" si="3"/>
        <v>0.97059165062944852</v>
      </c>
    </row>
    <row r="59" spans="1:13">
      <c r="A59" s="10">
        <v>38</v>
      </c>
      <c r="B59" s="8">
        <f t="shared" si="0"/>
        <v>10000</v>
      </c>
      <c r="C59" s="8">
        <f t="shared" si="1"/>
        <v>374043.43444773619</v>
      </c>
      <c r="D59" s="8">
        <f t="shared" si="2"/>
        <v>364043.43444773619</v>
      </c>
      <c r="E59" s="9">
        <f t="shared" si="3"/>
        <v>0.97326513693586225</v>
      </c>
    </row>
    <row r="60" spans="1:13">
      <c r="A60" s="10">
        <v>39</v>
      </c>
      <c r="B60" s="8">
        <f t="shared" si="0"/>
        <v>10000</v>
      </c>
      <c r="C60" s="8">
        <f t="shared" si="1"/>
        <v>411447.77789250982</v>
      </c>
      <c r="D60" s="8">
        <f t="shared" si="2"/>
        <v>401447.77789250982</v>
      </c>
      <c r="E60" s="9">
        <f t="shared" si="3"/>
        <v>0.97569557903260207</v>
      </c>
    </row>
    <row r="61" spans="1:13">
      <c r="A61" s="10">
        <v>40</v>
      </c>
      <c r="B61" s="8">
        <f t="shared" si="0"/>
        <v>10000</v>
      </c>
      <c r="C61" s="8">
        <f t="shared" si="1"/>
        <v>452592.55568176071</v>
      </c>
      <c r="D61" s="8">
        <f t="shared" si="2"/>
        <v>442592.55568176071</v>
      </c>
      <c r="E61" s="9">
        <f t="shared" si="3"/>
        <v>0.97790507184782005</v>
      </c>
    </row>
    <row r="63" spans="1:13">
      <c r="A63" s="13" t="s">
        <v>14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</sheetData>
  <mergeCells count="8">
    <mergeCell ref="A63:M65"/>
    <mergeCell ref="G46:I46"/>
    <mergeCell ref="A1:M1"/>
    <mergeCell ref="A2:M2"/>
    <mergeCell ref="A4:E4"/>
    <mergeCell ref="A9:E9"/>
    <mergeCell ref="A19:E19"/>
    <mergeCell ref="C5:E7"/>
  </mergeCells>
  <pageMargins left="0.7" right="0.7" top="0.75" bottom="0.75" header="0.3" footer="0.3"/>
  <pageSetup paperSize="9" orientation="portrait" r:id="rId1"/>
  <headerFooter>
    <oddHeader>&amp;C&amp;"Aptos"&amp;10&amp;K000000 Diffusione Limitata&amp;1#_x000D_</oddHeader>
  </headerFooter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"/>
  <sheetViews>
    <sheetView showGridLines="0" tabSelected="1" zoomScale="70" zoomScaleNormal="70" workbookViewId="0">
      <selection activeCell="O38" sqref="O38"/>
    </sheetView>
  </sheetViews>
  <sheetFormatPr defaultRowHeight="13.8"/>
  <cols>
    <col min="1" max="1" width="22.69921875" bestFit="1" customWidth="1"/>
    <col min="2" max="2" width="18" customWidth="1"/>
    <col min="3" max="3" width="22" customWidth="1"/>
    <col min="4" max="4" width="26" customWidth="1"/>
    <col min="5" max="5" width="22" customWidth="1"/>
    <col min="6" max="6" width="3" customWidth="1"/>
    <col min="7" max="13" width="18" customWidth="1"/>
  </cols>
  <sheetData>
    <row r="1" spans="1:13" ht="24" customHeight="1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9.2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4" spans="1:13">
      <c r="A4" s="17" t="s">
        <v>1</v>
      </c>
      <c r="B4" s="17"/>
      <c r="C4" s="17"/>
      <c r="D4" s="17"/>
      <c r="E4" s="17"/>
    </row>
    <row r="5" spans="1:13">
      <c r="A5" s="1" t="s">
        <v>2</v>
      </c>
      <c r="B5" s="2">
        <v>10000</v>
      </c>
      <c r="C5" s="20" t="s">
        <v>16</v>
      </c>
      <c r="D5" s="20"/>
      <c r="E5" s="20"/>
    </row>
    <row r="6" spans="1:13">
      <c r="A6" s="1" t="s">
        <v>17</v>
      </c>
      <c r="B6" s="2">
        <v>2000</v>
      </c>
      <c r="C6" s="20"/>
      <c r="D6" s="20"/>
      <c r="E6" s="20"/>
    </row>
    <row r="7" spans="1:13">
      <c r="A7" s="1" t="s">
        <v>4</v>
      </c>
      <c r="B7" s="3">
        <v>0.1</v>
      </c>
      <c r="C7" s="20"/>
      <c r="D7" s="20"/>
      <c r="E7" s="20"/>
    </row>
    <row r="8" spans="1:13">
      <c r="A8" s="11"/>
      <c r="B8" s="12"/>
      <c r="C8" s="20"/>
      <c r="D8" s="20"/>
      <c r="E8" s="20"/>
    </row>
    <row r="9" spans="1:13">
      <c r="A9" s="17" t="s">
        <v>5</v>
      </c>
      <c r="B9" s="17"/>
      <c r="C9" s="17"/>
      <c r="D9" s="17"/>
      <c r="E9" s="17"/>
    </row>
    <row r="10" spans="1:13" ht="27.6">
      <c r="A10" s="5" t="s">
        <v>6</v>
      </c>
      <c r="B10" s="6" t="s">
        <v>18</v>
      </c>
      <c r="C10" s="6" t="s">
        <v>8</v>
      </c>
      <c r="D10" s="6" t="s">
        <v>19</v>
      </c>
      <c r="E10" s="6" t="s">
        <v>10</v>
      </c>
    </row>
    <row r="11" spans="1:13">
      <c r="A11" s="10">
        <v>5</v>
      </c>
      <c r="B11" s="8">
        <f>$B$5+$B$6*A11</f>
        <v>20000</v>
      </c>
      <c r="C11" s="8">
        <f>IF($B$7=0,$B$5+$B$6*A11,$B$5*(1+$B$7)^A11+$B$6*((1+$B$7)^A11-1)/$B$7)</f>
        <v>28315.300000000017</v>
      </c>
      <c r="D11" s="8">
        <f>C11-B11</f>
        <v>8315.3000000000175</v>
      </c>
      <c r="E11" s="9">
        <f>IF(C11=0,0,D11/C11)</f>
        <v>0.29366808757103091</v>
      </c>
    </row>
    <row r="12" spans="1:13">
      <c r="A12" s="10">
        <v>10</v>
      </c>
      <c r="B12" s="8">
        <f>$B$5+$B$6*A12</f>
        <v>30000</v>
      </c>
      <c r="C12" s="8">
        <f>IF($B$7=0,$B$5+$B$6*A12,$B$5*(1+$B$7)^A12+$B$6*((1+$B$7)^A12-1)/$B$7)</f>
        <v>57812.273803000047</v>
      </c>
      <c r="D12" s="8">
        <f>C12-B12</f>
        <v>27812.273803000047</v>
      </c>
      <c r="E12" s="9">
        <f>IF(C12=0,0,D12/C12)</f>
        <v>0.48107905075265844</v>
      </c>
    </row>
    <row r="13" spans="1:13">
      <c r="A13" s="10">
        <v>20</v>
      </c>
      <c r="B13" s="8">
        <f>$B$5+$B$6*A13</f>
        <v>50000</v>
      </c>
      <c r="C13" s="8">
        <f>IF($B$7=0,$B$5+$B$6*A13,$B$5*(1+$B$7)^A13+$B$6*((1+$B$7)^A13-1)/$B$7)</f>
        <v>181824.99847976828</v>
      </c>
      <c r="D13" s="8">
        <f>C13-B13</f>
        <v>131824.99847976828</v>
      </c>
      <c r="E13" s="9">
        <f>IF(C13=0,0,D13/C13)</f>
        <v>0.72501030981411774</v>
      </c>
    </row>
    <row r="14" spans="1:13">
      <c r="A14" s="10">
        <v>30</v>
      </c>
      <c r="B14" s="8">
        <f>$B$5+$B$6*A14</f>
        <v>70000</v>
      </c>
      <c r="C14" s="8">
        <f>IF($B$7=0,$B$5+$B$6*A14,$B$5*(1+$B$7)^A14+$B$6*((1+$B$7)^A14-1)/$B$7)</f>
        <v>503482.06806659332</v>
      </c>
      <c r="D14" s="8">
        <f>C14-B14</f>
        <v>433482.06806659332</v>
      </c>
      <c r="E14" s="9">
        <f>IF(C14=0,0,D14/C14)</f>
        <v>0.86096823613042484</v>
      </c>
    </row>
    <row r="15" spans="1:13">
      <c r="A15" s="10">
        <v>40</v>
      </c>
      <c r="B15" s="8">
        <f>$B$5+$B$6*A15</f>
        <v>90000</v>
      </c>
      <c r="C15" s="8">
        <f>IF($B$7=0,$B$5+$B$6*A15,$B$5*(1+$B$7)^A15+$B$6*((1+$B$7)^A15-1)/$B$7)</f>
        <v>1337777.6670452822</v>
      </c>
      <c r="D15" s="8">
        <f>C15-B15</f>
        <v>1247777.6670452822</v>
      </c>
      <c r="E15" s="9">
        <f>IF(C15=0,0,D15/C15)</f>
        <v>0.93272424692304745</v>
      </c>
    </row>
    <row r="16" spans="1:13">
      <c r="A16" s="10"/>
      <c r="B16" s="7"/>
      <c r="C16" s="7"/>
      <c r="D16" s="7"/>
      <c r="E16" s="7"/>
    </row>
    <row r="17" spans="1:5">
      <c r="A17" s="10"/>
      <c r="B17" s="7"/>
      <c r="C17" s="7"/>
      <c r="D17" s="7"/>
      <c r="E17" s="7"/>
    </row>
    <row r="18" spans="1:5">
      <c r="A18" s="10"/>
      <c r="B18" s="7"/>
      <c r="C18" s="7"/>
      <c r="D18" s="7"/>
      <c r="E18" s="7"/>
    </row>
    <row r="19" spans="1:5">
      <c r="A19" s="18" t="s">
        <v>11</v>
      </c>
      <c r="B19" s="19"/>
      <c r="C19" s="19"/>
      <c r="D19" s="19"/>
      <c r="E19" s="19"/>
    </row>
    <row r="20" spans="1:5" ht="27.6">
      <c r="A20" s="5" t="s">
        <v>12</v>
      </c>
      <c r="B20" s="6" t="s">
        <v>18</v>
      </c>
      <c r="C20" s="6" t="s">
        <v>8</v>
      </c>
      <c r="D20" s="6" t="s">
        <v>19</v>
      </c>
      <c r="E20" s="6" t="s">
        <v>10</v>
      </c>
    </row>
    <row r="21" spans="1:5">
      <c r="A21" s="10">
        <v>0</v>
      </c>
      <c r="B21" s="8">
        <f t="shared" ref="B21:B61" si="0">$B$5+$B$6*A21</f>
        <v>10000</v>
      </c>
      <c r="C21" s="8">
        <f t="shared" ref="C21:C61" si="1">IF($B$7=0,$B$5+$B$6*A21,$B$5*(1+$B$7)^A21+$B$6*((1+$B$7)^A21-1)/$B$7)</f>
        <v>10000</v>
      </c>
      <c r="D21" s="8">
        <f t="shared" ref="D21:D61" si="2">C21-B21</f>
        <v>0</v>
      </c>
      <c r="E21" s="9">
        <f t="shared" ref="E21:E61" si="3">IF(C21=0,0,D21/C21)</f>
        <v>0</v>
      </c>
    </row>
    <row r="22" spans="1:5">
      <c r="A22" s="10">
        <v>1</v>
      </c>
      <c r="B22" s="8">
        <f t="shared" si="0"/>
        <v>12000</v>
      </c>
      <c r="C22" s="8">
        <f t="shared" si="1"/>
        <v>13000.000000000002</v>
      </c>
      <c r="D22" s="8">
        <f t="shared" si="2"/>
        <v>1000.0000000000018</v>
      </c>
      <c r="E22" s="9">
        <f t="shared" si="3"/>
        <v>7.6923076923077052E-2</v>
      </c>
    </row>
    <row r="23" spans="1:5">
      <c r="A23" s="10">
        <v>2</v>
      </c>
      <c r="B23" s="8">
        <f t="shared" si="0"/>
        <v>14000</v>
      </c>
      <c r="C23" s="8">
        <f t="shared" si="1"/>
        <v>16300.000000000005</v>
      </c>
      <c r="D23" s="8">
        <f t="shared" si="2"/>
        <v>2300.0000000000055</v>
      </c>
      <c r="E23" s="9">
        <f t="shared" si="3"/>
        <v>0.1411042944785279</v>
      </c>
    </row>
    <row r="24" spans="1:5">
      <c r="A24" s="10">
        <v>3</v>
      </c>
      <c r="B24" s="8">
        <f t="shared" si="0"/>
        <v>16000</v>
      </c>
      <c r="C24" s="8">
        <f t="shared" si="1"/>
        <v>19930.000000000011</v>
      </c>
      <c r="D24" s="8">
        <f t="shared" si="2"/>
        <v>3930.0000000000109</v>
      </c>
      <c r="E24" s="9">
        <f t="shared" si="3"/>
        <v>0.19719016557952879</v>
      </c>
    </row>
    <row r="25" spans="1:5">
      <c r="A25" s="10">
        <v>4</v>
      </c>
      <c r="B25" s="8">
        <f t="shared" si="0"/>
        <v>18000</v>
      </c>
      <c r="C25" s="8">
        <f t="shared" si="1"/>
        <v>23923.000000000011</v>
      </c>
      <c r="D25" s="8">
        <f t="shared" si="2"/>
        <v>5923.0000000000109</v>
      </c>
      <c r="E25" s="9">
        <f t="shared" si="3"/>
        <v>0.24758600509969519</v>
      </c>
    </row>
    <row r="26" spans="1:5">
      <c r="A26" s="10">
        <v>5</v>
      </c>
      <c r="B26" s="8">
        <f t="shared" si="0"/>
        <v>20000</v>
      </c>
      <c r="C26" s="8">
        <f t="shared" si="1"/>
        <v>28315.300000000017</v>
      </c>
      <c r="D26" s="8">
        <f t="shared" si="2"/>
        <v>8315.3000000000175</v>
      </c>
      <c r="E26" s="9">
        <f t="shared" si="3"/>
        <v>0.29366808757103091</v>
      </c>
    </row>
    <row r="27" spans="1:5">
      <c r="A27" s="10">
        <v>6</v>
      </c>
      <c r="B27" s="8">
        <f t="shared" si="0"/>
        <v>22000</v>
      </c>
      <c r="C27" s="8">
        <f t="shared" si="1"/>
        <v>33146.830000000024</v>
      </c>
      <c r="D27" s="8">
        <f t="shared" si="2"/>
        <v>11146.830000000024</v>
      </c>
      <c r="E27" s="9">
        <f t="shared" si="3"/>
        <v>0.33628645635193516</v>
      </c>
    </row>
    <row r="28" spans="1:5">
      <c r="A28" s="10">
        <v>7</v>
      </c>
      <c r="B28" s="8">
        <f t="shared" si="0"/>
        <v>24000</v>
      </c>
      <c r="C28" s="8">
        <f t="shared" si="1"/>
        <v>38461.513000000035</v>
      </c>
      <c r="D28" s="8">
        <f t="shared" si="2"/>
        <v>14461.513000000035</v>
      </c>
      <c r="E28" s="9">
        <f t="shared" si="3"/>
        <v>0.37599958691172713</v>
      </c>
    </row>
    <row r="29" spans="1:5">
      <c r="A29" s="10">
        <v>8</v>
      </c>
      <c r="B29" s="8">
        <f t="shared" si="0"/>
        <v>26000</v>
      </c>
      <c r="C29" s="8">
        <f t="shared" si="1"/>
        <v>44307.664300000033</v>
      </c>
      <c r="D29" s="8">
        <f t="shared" si="2"/>
        <v>18307.664300000033</v>
      </c>
      <c r="E29" s="9">
        <f t="shared" si="3"/>
        <v>0.41319407351382365</v>
      </c>
    </row>
    <row r="30" spans="1:5">
      <c r="A30" s="10">
        <v>9</v>
      </c>
      <c r="B30" s="8">
        <f t="shared" si="0"/>
        <v>28000</v>
      </c>
      <c r="C30" s="8">
        <f t="shared" si="1"/>
        <v>50738.430730000044</v>
      </c>
      <c r="D30" s="8">
        <f t="shared" si="2"/>
        <v>22738.430730000044</v>
      </c>
      <c r="E30" s="9">
        <f t="shared" si="3"/>
        <v>0.44815005909426997</v>
      </c>
    </row>
    <row r="31" spans="1:5">
      <c r="A31" s="10">
        <v>10</v>
      </c>
      <c r="B31" s="8">
        <f t="shared" si="0"/>
        <v>30000</v>
      </c>
      <c r="C31" s="8">
        <f t="shared" si="1"/>
        <v>57812.273803000047</v>
      </c>
      <c r="D31" s="8">
        <f t="shared" si="2"/>
        <v>27812.273803000047</v>
      </c>
      <c r="E31" s="9">
        <f t="shared" si="3"/>
        <v>0.48107905075265844</v>
      </c>
    </row>
    <row r="32" spans="1:5">
      <c r="A32" s="10">
        <v>11</v>
      </c>
      <c r="B32" s="8">
        <f t="shared" si="0"/>
        <v>32000</v>
      </c>
      <c r="C32" s="8">
        <f t="shared" si="1"/>
        <v>65593.501183300075</v>
      </c>
      <c r="D32" s="8">
        <f t="shared" si="2"/>
        <v>33593.501183300075</v>
      </c>
      <c r="E32" s="9">
        <f t="shared" si="3"/>
        <v>0.51214679163753629</v>
      </c>
    </row>
    <row r="33" spans="1:9">
      <c r="A33" s="10">
        <v>12</v>
      </c>
      <c r="B33" s="8">
        <f t="shared" si="0"/>
        <v>34000</v>
      </c>
      <c r="C33" s="8">
        <f t="shared" si="1"/>
        <v>74152.851301630071</v>
      </c>
      <c r="D33" s="8">
        <f t="shared" si="2"/>
        <v>40152.851301630071</v>
      </c>
      <c r="E33" s="9">
        <f t="shared" si="3"/>
        <v>0.54148762450551124</v>
      </c>
    </row>
    <row r="34" spans="1:9">
      <c r="A34" s="10">
        <v>13</v>
      </c>
      <c r="B34" s="8">
        <f t="shared" si="0"/>
        <v>36000</v>
      </c>
      <c r="C34" s="8">
        <f t="shared" si="1"/>
        <v>83568.136431793086</v>
      </c>
      <c r="D34" s="8">
        <f t="shared" si="2"/>
        <v>47568.136431793086</v>
      </c>
      <c r="E34" s="9">
        <f t="shared" si="3"/>
        <v>0.56921379921661175</v>
      </c>
    </row>
    <row r="35" spans="1:9">
      <c r="A35" s="10">
        <v>14</v>
      </c>
      <c r="B35" s="8">
        <f t="shared" si="0"/>
        <v>38000</v>
      </c>
      <c r="C35" s="8">
        <f t="shared" si="1"/>
        <v>93924.95007497241</v>
      </c>
      <c r="D35" s="8">
        <f t="shared" si="2"/>
        <v>55924.95007497241</v>
      </c>
      <c r="E35" s="9">
        <f t="shared" si="3"/>
        <v>0.59542166410876141</v>
      </c>
    </row>
    <row r="36" spans="1:9">
      <c r="A36" s="10">
        <v>15</v>
      </c>
      <c r="B36" s="8">
        <f t="shared" si="0"/>
        <v>40000</v>
      </c>
      <c r="C36" s="8">
        <f t="shared" si="1"/>
        <v>105317.44508246965</v>
      </c>
      <c r="D36" s="8">
        <f t="shared" si="2"/>
        <v>65317.445082469654</v>
      </c>
      <c r="E36" s="9">
        <f t="shared" si="3"/>
        <v>0.62019587572906199</v>
      </c>
    </row>
    <row r="37" spans="1:9">
      <c r="A37" s="10">
        <v>16</v>
      </c>
      <c r="B37" s="8">
        <f t="shared" si="0"/>
        <v>42000</v>
      </c>
      <c r="C37" s="8">
        <f t="shared" si="1"/>
        <v>117849.18959071663</v>
      </c>
      <c r="D37" s="8">
        <f t="shared" si="2"/>
        <v>75849.189590716633</v>
      </c>
      <c r="E37" s="9">
        <f t="shared" si="3"/>
        <v>0.64361231378965311</v>
      </c>
    </row>
    <row r="38" spans="1:9">
      <c r="A38" s="10">
        <v>17</v>
      </c>
      <c r="B38" s="8">
        <f t="shared" si="0"/>
        <v>44000</v>
      </c>
      <c r="C38" s="8">
        <f t="shared" si="1"/>
        <v>131634.1085497883</v>
      </c>
      <c r="D38" s="8">
        <f t="shared" si="2"/>
        <v>87634.108549788303</v>
      </c>
      <c r="E38" s="9">
        <f t="shared" si="3"/>
        <v>0.66574013008674138</v>
      </c>
    </row>
    <row r="39" spans="1:9">
      <c r="A39" s="10">
        <v>18</v>
      </c>
      <c r="B39" s="8">
        <f t="shared" si="0"/>
        <v>46000</v>
      </c>
      <c r="C39" s="8">
        <f t="shared" si="1"/>
        <v>146797.51940476711</v>
      </c>
      <c r="D39" s="8">
        <f t="shared" si="2"/>
        <v>100797.51940476711</v>
      </c>
      <c r="E39" s="9">
        <f t="shared" si="3"/>
        <v>0.68664320632582709</v>
      </c>
    </row>
    <row r="40" spans="1:9">
      <c r="A40" s="10">
        <v>19</v>
      </c>
      <c r="B40" s="8">
        <f t="shared" si="0"/>
        <v>48000</v>
      </c>
      <c r="C40" s="8">
        <f t="shared" si="1"/>
        <v>163477.27134524391</v>
      </c>
      <c r="D40" s="8">
        <f t="shared" si="2"/>
        <v>115477.27134524391</v>
      </c>
      <c r="E40" s="9">
        <f t="shared" si="3"/>
        <v>0.70638120146604422</v>
      </c>
    </row>
    <row r="41" spans="1:9">
      <c r="A41" s="10">
        <v>20</v>
      </c>
      <c r="B41" s="8">
        <f t="shared" si="0"/>
        <v>50000</v>
      </c>
      <c r="C41" s="8">
        <f t="shared" si="1"/>
        <v>181824.99847976828</v>
      </c>
      <c r="D41" s="8">
        <f t="shared" si="2"/>
        <v>131824.99847976828</v>
      </c>
      <c r="E41" s="9">
        <f t="shared" si="3"/>
        <v>0.72501030981411774</v>
      </c>
    </row>
    <row r="42" spans="1:9">
      <c r="A42" s="10">
        <v>21</v>
      </c>
      <c r="B42" s="8">
        <f t="shared" si="0"/>
        <v>52000</v>
      </c>
      <c r="C42" s="8">
        <f t="shared" si="1"/>
        <v>202007.49832774512</v>
      </c>
      <c r="D42" s="8">
        <f t="shared" si="2"/>
        <v>150007.49832774512</v>
      </c>
      <c r="E42" s="9">
        <f t="shared" si="3"/>
        <v>0.74258381282642738</v>
      </c>
    </row>
    <row r="43" spans="1:9">
      <c r="A43" s="10">
        <v>22</v>
      </c>
      <c r="B43" s="8">
        <f t="shared" si="0"/>
        <v>54000</v>
      </c>
      <c r="C43" s="8">
        <f t="shared" si="1"/>
        <v>224208.24816051967</v>
      </c>
      <c r="D43" s="8">
        <f t="shared" si="2"/>
        <v>170208.24816051967</v>
      </c>
      <c r="E43" s="9">
        <f t="shared" si="3"/>
        <v>0.75915248237727972</v>
      </c>
    </row>
    <row r="44" spans="1:9">
      <c r="A44" s="10">
        <v>23</v>
      </c>
      <c r="B44" s="8">
        <f t="shared" si="0"/>
        <v>56000</v>
      </c>
      <c r="C44" s="8">
        <f t="shared" si="1"/>
        <v>248629.07297657162</v>
      </c>
      <c r="D44" s="8">
        <f t="shared" si="2"/>
        <v>192629.07297657162</v>
      </c>
      <c r="E44" s="9">
        <f t="shared" si="3"/>
        <v>0.77476487632933866</v>
      </c>
    </row>
    <row r="45" spans="1:9">
      <c r="A45" s="10">
        <v>24</v>
      </c>
      <c r="B45" s="8">
        <f t="shared" si="0"/>
        <v>58000</v>
      </c>
      <c r="C45" s="8">
        <f t="shared" si="1"/>
        <v>275491.98027422879</v>
      </c>
      <c r="D45" s="8">
        <f t="shared" si="2"/>
        <v>217491.98027422879</v>
      </c>
      <c r="E45" s="9">
        <f t="shared" si="3"/>
        <v>0.78946755567161719</v>
      </c>
    </row>
    <row r="46" spans="1:9">
      <c r="A46" s="10">
        <v>25</v>
      </c>
      <c r="B46" s="8">
        <f t="shared" si="0"/>
        <v>60000</v>
      </c>
      <c r="C46" s="8">
        <f t="shared" si="1"/>
        <v>305041.17830165173</v>
      </c>
      <c r="D46" s="8">
        <f t="shared" si="2"/>
        <v>245041.17830165173</v>
      </c>
      <c r="E46" s="9">
        <f t="shared" si="3"/>
        <v>0.80330524444582796</v>
      </c>
      <c r="G46" s="14" t="s">
        <v>13</v>
      </c>
      <c r="H46" s="14"/>
      <c r="I46" s="14"/>
    </row>
    <row r="47" spans="1:9" ht="27.6">
      <c r="A47" s="10">
        <v>26</v>
      </c>
      <c r="B47" s="8">
        <f t="shared" si="0"/>
        <v>62000</v>
      </c>
      <c r="C47" s="8">
        <f t="shared" si="1"/>
        <v>337545.29613181693</v>
      </c>
      <c r="D47" s="8">
        <f t="shared" si="2"/>
        <v>275545.29613181693</v>
      </c>
      <c r="E47" s="9">
        <f t="shared" si="3"/>
        <v>0.81632094800163357</v>
      </c>
      <c r="G47" s="5" t="s">
        <v>6</v>
      </c>
      <c r="H47" s="5" t="s">
        <v>18</v>
      </c>
      <c r="I47" s="5" t="s">
        <v>19</v>
      </c>
    </row>
    <row r="48" spans="1:9">
      <c r="A48" s="10">
        <v>27</v>
      </c>
      <c r="B48" s="8">
        <f t="shared" si="0"/>
        <v>64000</v>
      </c>
      <c r="C48" s="8">
        <f t="shared" si="1"/>
        <v>373299.82574499864</v>
      </c>
      <c r="D48" s="8">
        <f t="shared" si="2"/>
        <v>309299.82574499864</v>
      </c>
      <c r="E48" s="9">
        <f t="shared" si="3"/>
        <v>0.82855604105286018</v>
      </c>
      <c r="G48">
        <f t="shared" ref="G48:H52" si="4">A11</f>
        <v>5</v>
      </c>
      <c r="H48" s="4">
        <f t="shared" si="4"/>
        <v>20000</v>
      </c>
      <c r="I48" s="4">
        <f>D11</f>
        <v>8315.3000000000175</v>
      </c>
    </row>
    <row r="49" spans="1:13">
      <c r="A49" s="10">
        <v>28</v>
      </c>
      <c r="B49" s="8">
        <f t="shared" si="0"/>
        <v>66000</v>
      </c>
      <c r="C49" s="8">
        <f t="shared" si="1"/>
        <v>412629.80831949855</v>
      </c>
      <c r="D49" s="8">
        <f t="shared" si="2"/>
        <v>346629.80831949855</v>
      </c>
      <c r="E49" s="9">
        <f t="shared" si="3"/>
        <v>0.84005033405415952</v>
      </c>
      <c r="G49">
        <f t="shared" si="4"/>
        <v>10</v>
      </c>
      <c r="H49" s="4">
        <f t="shared" si="4"/>
        <v>30000</v>
      </c>
      <c r="I49" s="4">
        <f>D12</f>
        <v>27812.273803000047</v>
      </c>
    </row>
    <row r="50" spans="1:13">
      <c r="A50" s="10">
        <v>29</v>
      </c>
      <c r="B50" s="8">
        <f t="shared" si="0"/>
        <v>68000</v>
      </c>
      <c r="C50" s="8">
        <f t="shared" si="1"/>
        <v>455892.78915144841</v>
      </c>
      <c r="D50" s="8">
        <f t="shared" si="2"/>
        <v>387892.78915144841</v>
      </c>
      <c r="E50" s="9">
        <f t="shared" si="3"/>
        <v>0.85084212424906269</v>
      </c>
      <c r="G50">
        <f t="shared" si="4"/>
        <v>20</v>
      </c>
      <c r="H50" s="4">
        <f t="shared" si="4"/>
        <v>50000</v>
      </c>
      <c r="I50" s="4">
        <f>D13</f>
        <v>131824.99847976828</v>
      </c>
    </row>
    <row r="51" spans="1:13">
      <c r="A51" s="10">
        <v>30</v>
      </c>
      <c r="B51" s="8">
        <f t="shared" si="0"/>
        <v>70000</v>
      </c>
      <c r="C51" s="8">
        <f t="shared" si="1"/>
        <v>503482.06806659332</v>
      </c>
      <c r="D51" s="8">
        <f t="shared" si="2"/>
        <v>433482.06806659332</v>
      </c>
      <c r="E51" s="9">
        <f t="shared" si="3"/>
        <v>0.86096823613042484</v>
      </c>
      <c r="G51">
        <f t="shared" si="4"/>
        <v>30</v>
      </c>
      <c r="H51" s="4">
        <f t="shared" si="4"/>
        <v>70000</v>
      </c>
      <c r="I51" s="4">
        <f>D14</f>
        <v>433482.06806659332</v>
      </c>
    </row>
    <row r="52" spans="1:13">
      <c r="A52" s="10">
        <v>31</v>
      </c>
      <c r="B52" s="8">
        <f t="shared" si="0"/>
        <v>72000</v>
      </c>
      <c r="C52" s="8">
        <f t="shared" si="1"/>
        <v>555830.27487325273</v>
      </c>
      <c r="D52" s="8">
        <f t="shared" si="2"/>
        <v>483830.27487325273</v>
      </c>
      <c r="E52" s="9">
        <f t="shared" si="3"/>
        <v>0.87046405484764511</v>
      </c>
      <c r="G52">
        <f t="shared" si="4"/>
        <v>40</v>
      </c>
      <c r="H52" s="4">
        <f t="shared" si="4"/>
        <v>90000</v>
      </c>
      <c r="I52" s="4">
        <f>D15</f>
        <v>1247777.6670452822</v>
      </c>
    </row>
    <row r="53" spans="1:13">
      <c r="A53" s="10">
        <v>32</v>
      </c>
      <c r="B53" s="8">
        <f t="shared" si="0"/>
        <v>74000</v>
      </c>
      <c r="C53" s="8">
        <f t="shared" si="1"/>
        <v>613413.30236057797</v>
      </c>
      <c r="D53" s="8">
        <f t="shared" si="2"/>
        <v>539413.30236057797</v>
      </c>
      <c r="E53" s="9">
        <f t="shared" si="3"/>
        <v>0.87936355518338405</v>
      </c>
    </row>
    <row r="54" spans="1:13">
      <c r="A54" s="10">
        <v>33</v>
      </c>
      <c r="B54" s="8">
        <f t="shared" si="0"/>
        <v>76000</v>
      </c>
      <c r="C54" s="8">
        <f t="shared" si="1"/>
        <v>676754.63259663584</v>
      </c>
      <c r="D54" s="8">
        <f t="shared" si="2"/>
        <v>600754.63259663584</v>
      </c>
      <c r="E54" s="9">
        <f t="shared" si="3"/>
        <v>0.8876993280291321</v>
      </c>
    </row>
    <row r="55" spans="1:13">
      <c r="A55" s="10">
        <v>34</v>
      </c>
      <c r="B55" s="8">
        <f t="shared" si="0"/>
        <v>78000</v>
      </c>
      <c r="C55" s="8">
        <f t="shared" si="1"/>
        <v>746430.09585629939</v>
      </c>
      <c r="D55" s="8">
        <f t="shared" si="2"/>
        <v>668430.09585629939</v>
      </c>
      <c r="E55" s="9">
        <f t="shared" si="3"/>
        <v>0.89550260575905782</v>
      </c>
    </row>
    <row r="56" spans="1:13">
      <c r="A56" s="10">
        <v>35</v>
      </c>
      <c r="B56" s="8">
        <f t="shared" si="0"/>
        <v>80000</v>
      </c>
      <c r="C56" s="8">
        <f t="shared" si="1"/>
        <v>823073.10544192954</v>
      </c>
      <c r="D56" s="8">
        <f t="shared" si="2"/>
        <v>743073.10544192954</v>
      </c>
      <c r="E56" s="9">
        <f t="shared" si="3"/>
        <v>0.90280328749528771</v>
      </c>
    </row>
    <row r="57" spans="1:13">
      <c r="A57" s="10">
        <v>36</v>
      </c>
      <c r="B57" s="8">
        <f t="shared" si="0"/>
        <v>82000</v>
      </c>
      <c r="C57" s="8">
        <f t="shared" si="1"/>
        <v>907380.41598612233</v>
      </c>
      <c r="D57" s="8">
        <f t="shared" si="2"/>
        <v>825380.41598612233</v>
      </c>
      <c r="E57" s="9">
        <f t="shared" si="3"/>
        <v>0.90962996494597681</v>
      </c>
    </row>
    <row r="58" spans="1:13">
      <c r="A58" s="10">
        <v>37</v>
      </c>
      <c r="B58" s="8">
        <f t="shared" si="0"/>
        <v>84000</v>
      </c>
      <c r="C58" s="8">
        <f t="shared" si="1"/>
        <v>1000118.4575847348</v>
      </c>
      <c r="D58" s="8">
        <f t="shared" si="2"/>
        <v>916118.45758473477</v>
      </c>
      <c r="E58" s="9">
        <f t="shared" si="3"/>
        <v>0.91600994925855261</v>
      </c>
    </row>
    <row r="59" spans="1:13">
      <c r="A59" s="10">
        <v>38</v>
      </c>
      <c r="B59" s="8">
        <f t="shared" si="0"/>
        <v>86000</v>
      </c>
      <c r="C59" s="8">
        <f t="shared" si="1"/>
        <v>1102130.3033432085</v>
      </c>
      <c r="D59" s="8">
        <f t="shared" si="2"/>
        <v>1016130.3033432085</v>
      </c>
      <c r="E59" s="9">
        <f t="shared" si="3"/>
        <v>0.92196929914808889</v>
      </c>
    </row>
    <row r="60" spans="1:13">
      <c r="A60" s="10">
        <v>39</v>
      </c>
      <c r="B60" s="8">
        <f t="shared" si="0"/>
        <v>88000</v>
      </c>
      <c r="C60" s="8">
        <f t="shared" si="1"/>
        <v>1214343.3336775294</v>
      </c>
      <c r="D60" s="8">
        <f t="shared" si="2"/>
        <v>1126343.3336775294</v>
      </c>
      <c r="E60" s="9">
        <f t="shared" si="3"/>
        <v>0.92753285042254074</v>
      </c>
    </row>
    <row r="61" spans="1:13">
      <c r="A61" s="10">
        <v>40</v>
      </c>
      <c r="B61" s="8">
        <f t="shared" si="0"/>
        <v>90000</v>
      </c>
      <c r="C61" s="8">
        <f t="shared" si="1"/>
        <v>1337777.6670452822</v>
      </c>
      <c r="D61" s="8">
        <f t="shared" si="2"/>
        <v>1247777.6670452822</v>
      </c>
      <c r="E61" s="9">
        <f t="shared" si="3"/>
        <v>0.93272424692304745</v>
      </c>
    </row>
    <row r="63" spans="1:13">
      <c r="A63" s="13" t="s">
        <v>14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</sheetData>
  <mergeCells count="8">
    <mergeCell ref="G46:I46"/>
    <mergeCell ref="A63:M65"/>
    <mergeCell ref="A1:M1"/>
    <mergeCell ref="A2:M2"/>
    <mergeCell ref="A4:E4"/>
    <mergeCell ref="A9:E9"/>
    <mergeCell ref="A19:E19"/>
    <mergeCell ref="C5:E8"/>
  </mergeCells>
  <pageMargins left="0.7" right="0.7" top="0.75" bottom="0.75" header="0.3" footer="0.3"/>
  <pageSetup paperSize="9" orientation="portrait" r:id="rId1"/>
  <headerFooter>
    <oddHeader>&amp;C&amp;"Aptos"&amp;10&amp;K000000 Diffusione Limitata&amp;1#_x000D_</oddHeader>
  </headerFooter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a) solo capitale iniziale</vt:lpstr>
      <vt:lpstr>b) capitale aggiuntivo x anno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2026-07-28T15:29:52Z</dcterms:created>
  <dcterms:modified xsi:type="dcterms:W3CDTF">2026-07-28T15:30:54Z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2026-07-28T15:29:56Z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ab682249-2a45-4692-bb4f-bdb31a7d7658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